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430" yWindow="0" windowWidth="11715" windowHeight="12330" tabRatio="685"/>
  </bookViews>
  <sheets>
    <sheet name="A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2" l="1"/>
  <c r="N71" i="2"/>
  <c r="N66" i="2"/>
  <c r="M94" i="2"/>
  <c r="M92" i="2"/>
  <c r="M90" i="2"/>
  <c r="M88" i="2"/>
  <c r="N88" i="2" s="1"/>
  <c r="M55" i="2"/>
  <c r="M38" i="2"/>
  <c r="M36" i="2"/>
  <c r="M35" i="2"/>
  <c r="M31" i="2"/>
  <c r="M86" i="2"/>
  <c r="M85" i="2"/>
  <c r="M84" i="2"/>
  <c r="M83" i="2"/>
  <c r="M82" i="2"/>
  <c r="M81" i="2"/>
  <c r="M80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3" i="2"/>
  <c r="M62" i="2"/>
  <c r="M61" i="2"/>
  <c r="M60" i="2"/>
  <c r="M59" i="2"/>
  <c r="M58" i="2"/>
  <c r="M57" i="2"/>
  <c r="M40" i="2"/>
  <c r="M39" i="2"/>
  <c r="M33" i="2"/>
  <c r="M32" i="2"/>
  <c r="M27" i="2"/>
  <c r="M26" i="2"/>
  <c r="M16" i="2"/>
  <c r="M24" i="2"/>
  <c r="M23" i="2"/>
  <c r="M22" i="2"/>
  <c r="M21" i="2"/>
  <c r="M20" i="2"/>
  <c r="M19" i="2"/>
  <c r="M18" i="2"/>
  <c r="M17" i="2"/>
  <c r="M12" i="2"/>
  <c r="M13" i="2"/>
  <c r="M14" i="2"/>
  <c r="M10" i="2"/>
  <c r="N94" i="2"/>
  <c r="N86" i="2"/>
  <c r="N85" i="2"/>
  <c r="N84" i="2"/>
  <c r="N83" i="2"/>
  <c r="N82" i="2"/>
  <c r="N81" i="2"/>
  <c r="L80" i="2"/>
  <c r="N80" i="2" s="1"/>
  <c r="N78" i="2"/>
  <c r="N77" i="2"/>
  <c r="N76" i="2"/>
  <c r="N75" i="2"/>
  <c r="N74" i="2"/>
  <c r="N73" i="2"/>
  <c r="N72" i="2"/>
  <c r="N70" i="2"/>
  <c r="N69" i="2"/>
  <c r="N68" i="2"/>
  <c r="N67" i="2"/>
  <c r="L65" i="2"/>
  <c r="N65" i="2" s="1"/>
  <c r="N63" i="2"/>
  <c r="N62" i="2"/>
  <c r="N61" i="2"/>
  <c r="N60" i="2"/>
  <c r="N59" i="2"/>
  <c r="L57" i="2"/>
  <c r="N57" i="2" s="1"/>
  <c r="N51" i="2"/>
  <c r="M51" i="2"/>
  <c r="L51" i="2"/>
  <c r="N40" i="2"/>
  <c r="N39" i="2"/>
  <c r="N38" i="2"/>
  <c r="L38" i="2"/>
  <c r="N35" i="2"/>
  <c r="N33" i="2"/>
  <c r="N32" i="2"/>
  <c r="N31" i="2"/>
  <c r="L31" i="2"/>
  <c r="N27" i="2"/>
  <c r="L26" i="2"/>
  <c r="N26" i="2" s="1"/>
  <c r="N24" i="2"/>
  <c r="N23" i="2"/>
  <c r="L22" i="2"/>
  <c r="N22" i="2" s="1"/>
  <c r="N21" i="2"/>
  <c r="N20" i="2"/>
  <c r="L19" i="2"/>
  <c r="N19" i="2" s="1"/>
  <c r="N18" i="2"/>
  <c r="L17" i="2"/>
  <c r="N17" i="2" s="1"/>
  <c r="L14" i="2"/>
  <c r="N14" i="2" s="1"/>
  <c r="L13" i="2"/>
  <c r="L12" i="2"/>
  <c r="L11" i="2"/>
  <c r="L16" i="2" l="1"/>
  <c r="N16" i="2" s="1"/>
  <c r="L55" i="2"/>
  <c r="N55" i="2" l="1"/>
  <c r="L53" i="2"/>
  <c r="L10" i="2"/>
  <c r="L9" i="2" l="1"/>
  <c r="N10" i="2"/>
  <c r="L29" i="2" l="1"/>
  <c r="L42" i="2" l="1"/>
  <c r="L44" i="2"/>
  <c r="H51" i="2" l="1"/>
  <c r="H80" i="2" l="1"/>
  <c r="H65" i="2"/>
  <c r="H57" i="2"/>
  <c r="H38" i="2"/>
  <c r="H31" i="2"/>
  <c r="H26" i="2"/>
  <c r="H22" i="2"/>
  <c r="H19" i="2"/>
  <c r="H11" i="2"/>
  <c r="H12" i="2"/>
  <c r="H13" i="2"/>
  <c r="H14" i="2"/>
  <c r="G80" i="2"/>
  <c r="G65" i="2"/>
  <c r="G57" i="2"/>
  <c r="G38" i="2"/>
  <c r="G31" i="2"/>
  <c r="G26" i="2"/>
  <c r="G22" i="2"/>
  <c r="G19" i="2"/>
  <c r="G11" i="2"/>
  <c r="M11" i="2" s="1"/>
  <c r="N11" i="2" s="1"/>
  <c r="G12" i="2"/>
  <c r="G13" i="2"/>
  <c r="G14" i="2"/>
  <c r="G17" i="2" l="1"/>
  <c r="G16" i="2" s="1"/>
  <c r="H17" i="2"/>
  <c r="H16" i="2" s="1"/>
  <c r="G55" i="2"/>
  <c r="G10" i="2" s="1"/>
  <c r="G9" i="2" s="1"/>
  <c r="M9" i="2" s="1"/>
  <c r="N9" i="2" s="1"/>
  <c r="H55" i="2"/>
  <c r="H53" i="2" s="1"/>
  <c r="I94" i="2"/>
  <c r="J94" i="2" s="1"/>
  <c r="I92" i="2"/>
  <c r="I90" i="2"/>
  <c r="I88" i="2"/>
  <c r="J88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I70" i="2"/>
  <c r="J70" i="2" s="1"/>
  <c r="I69" i="2"/>
  <c r="J69" i="2" s="1"/>
  <c r="I68" i="2"/>
  <c r="J68" i="2" s="1"/>
  <c r="I67" i="2"/>
  <c r="J67" i="2" s="1"/>
  <c r="I66" i="2"/>
  <c r="I63" i="2"/>
  <c r="J63" i="2" s="1"/>
  <c r="I62" i="2"/>
  <c r="J62" i="2" s="1"/>
  <c r="I61" i="2"/>
  <c r="J61" i="2" s="1"/>
  <c r="I60" i="2"/>
  <c r="J60" i="2" s="1"/>
  <c r="I59" i="2"/>
  <c r="J59" i="2" s="1"/>
  <c r="I58" i="2"/>
  <c r="I40" i="2"/>
  <c r="J40" i="2" s="1"/>
  <c r="I39" i="2"/>
  <c r="J39" i="2" s="1"/>
  <c r="I36" i="2"/>
  <c r="I35" i="2"/>
  <c r="J35" i="2" s="1"/>
  <c r="I33" i="2"/>
  <c r="J33" i="2" s="1"/>
  <c r="I32" i="2"/>
  <c r="J32" i="2" s="1"/>
  <c r="I27" i="2"/>
  <c r="J27" i="2" s="1"/>
  <c r="I18" i="2"/>
  <c r="J18" i="2" s="1"/>
  <c r="I20" i="2"/>
  <c r="J20" i="2" s="1"/>
  <c r="I21" i="2"/>
  <c r="J21" i="2" s="1"/>
  <c r="I23" i="2"/>
  <c r="J23" i="2" s="1"/>
  <c r="I24" i="2"/>
  <c r="J24" i="2" s="1"/>
  <c r="G53" i="2" l="1"/>
  <c r="M53" i="2" s="1"/>
  <c r="N53" i="2" s="1"/>
  <c r="H10" i="2"/>
  <c r="H9" i="2" s="1"/>
  <c r="H29" i="2" s="1"/>
  <c r="H44" i="2" s="1"/>
  <c r="G29" i="2"/>
  <c r="G42" i="2" l="1"/>
  <c r="M42" i="2" s="1"/>
  <c r="N42" i="2" s="1"/>
  <c r="M29" i="2"/>
  <c r="N29" i="2" s="1"/>
  <c r="H42" i="2"/>
  <c r="G44" i="2"/>
  <c r="M44" i="2" s="1"/>
  <c r="N44" i="2" s="1"/>
  <c r="I80" i="2"/>
  <c r="J80" i="2" s="1"/>
  <c r="I65" i="2"/>
  <c r="J65" i="2" s="1"/>
  <c r="I57" i="2"/>
  <c r="J57" i="2" s="1"/>
  <c r="J51" i="2"/>
  <c r="I51" i="2"/>
  <c r="B47" i="2"/>
  <c r="I38" i="2"/>
  <c r="J38" i="2" s="1"/>
  <c r="I31" i="2"/>
  <c r="J31" i="2" s="1"/>
  <c r="I26" i="2"/>
  <c r="J26" i="2" s="1"/>
  <c r="I22" i="2"/>
  <c r="J22" i="2" s="1"/>
  <c r="I19" i="2"/>
  <c r="J19" i="2" s="1"/>
  <c r="I14" i="2"/>
  <c r="J14" i="2" s="1"/>
  <c r="I13" i="2"/>
  <c r="I12" i="2"/>
  <c r="I11" i="2"/>
  <c r="J11" i="2" s="1"/>
  <c r="I55" i="2" l="1"/>
  <c r="J55" i="2" s="1"/>
  <c r="I53" i="2" l="1"/>
  <c r="J53" i="2" s="1"/>
  <c r="I9" i="2"/>
  <c r="J9" i="2" s="1"/>
  <c r="I16" i="2"/>
  <c r="J16" i="2" s="1"/>
  <c r="I17" i="2"/>
  <c r="J17" i="2" s="1"/>
  <c r="I10" i="2" l="1"/>
  <c r="J10" i="2" s="1"/>
  <c r="I29" i="2" l="1"/>
  <c r="J29" i="2" s="1"/>
  <c r="I44" i="2"/>
  <c r="J44" i="2" s="1"/>
  <c r="I42" i="2" l="1"/>
  <c r="J42" i="2" s="1"/>
</calcChain>
</file>

<file path=xl/sharedStrings.xml><?xml version="1.0" encoding="utf-8"?>
<sst xmlns="http://schemas.openxmlformats.org/spreadsheetml/2006/main" count="88" uniqueCount="69">
  <si>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</si>
  <si>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</si>
  <si>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</si>
  <si>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</si>
  <si>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</si>
  <si>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</si>
  <si>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</si>
  <si>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</si>
  <si>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</si>
  <si>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</si>
  <si>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</si>
  <si>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</si>
  <si>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</si>
  <si>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</si>
  <si>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</si>
  <si>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</si>
  <si>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</si>
  <si>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</si>
  <si>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</si>
  <si>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</si>
  <si>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</si>
  <si>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</si>
  <si>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</si>
  <si>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</si>
  <si>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</si>
  <si>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</si>
  <si>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</si>
  <si>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</si>
  <si>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</si>
  <si>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</si>
  <si>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</si>
  <si>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</si>
  <si>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</si>
  <si>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</si>
  <si>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</si>
  <si>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</si>
  <si>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</si>
  <si>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</si>
  <si>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</si>
  <si>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</si>
  <si>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</si>
  <si>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</si>
  <si>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</si>
  <si>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</si>
  <si>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</si>
  <si>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</si>
  <si>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</si>
  <si>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</si>
  <si>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</si>
  <si>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</si>
  <si>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</si>
  <si>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</si>
  <si>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May 31, 2024</t>
  </si>
  <si>
    <t>FY 2023/24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</si>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</sst>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46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1" fontId="4" fillId="0" borderId="0" xfId="4012" applyNumberFormat="1" applyFont="1" applyFill="1" applyAlignment="1">
      <alignment horizontal="right" vertical="center" wrapText="1"/>
    </xf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2" fontId="6" fillId="0" borderId="0" xfId="4012" applyNumberFormat="1" applyFont="1" applyFill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right"/>
    </xf>
    <xf numFmtId="166" fontId="57" fillId="1" borderId="28" xfId="4471" applyNumberFormat="1" applyFont="1" applyFill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/>
    <xf numFmtId="183" fontId="7" fillId="0" borderId="0" xfId="4012" applyNumberFormat="1" applyFont="1" applyFill="1" applyBorder="1" applyAlignment="1">
      <alignment horizontal="right" vertical="center" wrapText="1"/>
    </xf>
    <xf numFmtId="166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3" fontId="7" fillId="0" borderId="27" xfId="4012" applyNumberFormat="1" applyFont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center"/>
    </xf>
    <xf numFmtId="183" fontId="7" fillId="0" borderId="0" xfId="4012" applyNumberFormat="1" applyFont="1" applyBorder="1" applyAlignment="1">
      <alignment horizontal="center" vertical="center"/>
    </xf>
    <xf numFmtId="166" fontId="7" fillId="0" borderId="0" xfId="4471" applyNumberFormat="1" applyFont="1" applyFill="1" applyBorder="1" applyAlignment="1">
      <alignment horizontal="center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showGridLines="0" tabSelected="1" zoomScale="80" zoomScaleNormal="80" workbookViewId="0">
      <pane xSplit="5" ySplit="7" topLeftCell="F11" activePane="bottomRight" state="frozen"/>
      <selection pane="topRight" activeCell="F1" sqref="F1"/>
      <selection pane="bottomLeft" activeCell="A8" sqref="A8"/>
      <selection pane="bottomRight" activeCell="G88" sqref="G88"/>
    </sheetView>
  </sheetViews>
  <sheetFormatPr defaultColWidth="8.88671875" defaultRowHeight="15.75" x14ac:dyDescent="0.25"/>
  <cols>
    <col min="1" max="1" width="2.33203125" style="4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0" customWidth="1"/>
    <col min="8" max="8" width="11.6640625" style="20" bestFit="1" customWidth="1"/>
    <col min="9" max="9" width="9.6640625" style="20" bestFit="1" customWidth="1"/>
    <col min="10" max="10" width="9.33203125" style="10" customWidth="1"/>
    <col min="11" max="11" width="2.21875" style="10" customWidth="1"/>
    <col min="12" max="12" width="11.6640625" style="20" bestFit="1" customWidth="1"/>
    <col min="13" max="13" width="10.6640625" style="20" customWidth="1"/>
    <col min="14" max="14" width="9.33203125" style="10" customWidth="1"/>
    <col min="15" max="16384" width="8.88671875" style="4"/>
  </cols>
  <sheetData>
    <row r="1" spans="2:15" x14ac:dyDescent="0.25">
      <c r="B1" s="5" t="s">
        <v>37</v>
      </c>
      <c r="C1" s="6"/>
      <c r="D1" s="2"/>
      <c r="E1" s="2"/>
      <c r="F1" s="2"/>
      <c r="G1" s="19"/>
      <c r="H1" s="19"/>
      <c r="I1" s="19"/>
      <c r="L1" s="19"/>
      <c r="M1" s="19"/>
    </row>
    <row r="2" spans="2:15" x14ac:dyDescent="0.25">
      <c r="B2" s="5" t="s">
        <v>38</v>
      </c>
      <c r="C2" s="6"/>
      <c r="D2" s="2"/>
      <c r="E2" s="2"/>
      <c r="F2" s="2"/>
      <c r="G2" s="19"/>
      <c r="H2" s="19"/>
      <c r="I2" s="19"/>
      <c r="L2" s="19"/>
      <c r="M2" s="19"/>
    </row>
    <row r="3" spans="2:15" x14ac:dyDescent="0.25">
      <c r="B3" s="32" t="s">
        <v>51</v>
      </c>
      <c r="C3" s="2"/>
      <c r="D3" s="2"/>
      <c r="E3" s="2"/>
      <c r="G3" s="19"/>
      <c r="H3" s="19"/>
      <c r="I3" s="19"/>
      <c r="L3" s="19"/>
      <c r="M3" s="19"/>
    </row>
    <row r="4" spans="2:15" x14ac:dyDescent="0.25">
      <c r="B4" s="2" t="s">
        <v>14</v>
      </c>
      <c r="C4" s="2"/>
      <c r="D4" s="2"/>
      <c r="E4" s="2"/>
      <c r="F4" s="2"/>
    </row>
    <row r="5" spans="2:15" x14ac:dyDescent="0.25">
      <c r="B5" s="2"/>
      <c r="D5" s="2"/>
      <c r="E5" s="2"/>
      <c r="F5" s="2"/>
      <c r="G5" s="19"/>
      <c r="H5" s="19"/>
      <c r="I5" s="19"/>
      <c r="L5" s="19"/>
      <c r="M5" s="19"/>
    </row>
    <row r="6" spans="2:15" ht="18" x14ac:dyDescent="0.25">
      <c r="B6" s="7"/>
      <c r="C6" s="7"/>
      <c r="D6" s="7"/>
      <c r="E6" s="7"/>
      <c r="F6" s="7"/>
      <c r="G6" s="21" t="s">
        <v>49</v>
      </c>
      <c r="H6" s="21" t="s">
        <v>48</v>
      </c>
      <c r="I6" s="21"/>
      <c r="J6" s="11"/>
      <c r="K6" s="11"/>
      <c r="L6" s="21" t="s">
        <v>53</v>
      </c>
      <c r="M6" s="21"/>
      <c r="N6" s="11"/>
    </row>
    <row r="7" spans="2:15" ht="18" x14ac:dyDescent="0.25">
      <c r="B7" s="8" t="s">
        <v>0</v>
      </c>
      <c r="C7" s="8"/>
      <c r="D7" s="8"/>
      <c r="E7" s="8"/>
      <c r="F7" s="8"/>
      <c r="G7" s="30" t="s">
        <v>35</v>
      </c>
      <c r="H7" s="30" t="s">
        <v>35</v>
      </c>
      <c r="I7" s="30" t="s">
        <v>36</v>
      </c>
      <c r="J7" s="12" t="s">
        <v>39</v>
      </c>
      <c r="K7" s="12"/>
      <c r="L7" s="30" t="s">
        <v>35</v>
      </c>
      <c r="M7" s="30" t="s">
        <v>36</v>
      </c>
      <c r="N7" s="12" t="s">
        <v>39</v>
      </c>
    </row>
    <row r="9" spans="2:15" x14ac:dyDescent="0.25">
      <c r="B9" s="5" t="s">
        <v>1</v>
      </c>
      <c r="C9" s="2"/>
      <c r="D9" s="2"/>
      <c r="E9" s="2"/>
      <c r="F9" s="2"/>
      <c r="G9" s="25">
        <f t="shared" ref="G9" si="0">SUM(G10:G14)</f>
        <v>68530.851489447916</v>
      </c>
      <c r="H9" s="25">
        <f t="shared" ref="H9" si="1">SUM(H10:H14)</f>
        <v>65184.40304207601</v>
      </c>
      <c r="I9" s="25">
        <f t="shared" ref="I9:I14" si="2">G9-H9</f>
        <v>3346.4484473719058</v>
      </c>
      <c r="J9" s="13">
        <f t="shared" ref="J9:J14" si="3">I9/ABS(H9)</f>
        <v>5.1338177404367732E-2</v>
      </c>
      <c r="K9" s="13"/>
      <c r="L9" s="25">
        <f t="shared" ref="L9" si="4">SUM(L10:L14)</f>
        <v>60267.499365906202</v>
      </c>
      <c r="M9" s="25">
        <f>G9-L9</f>
        <v>8263.3521235417138</v>
      </c>
      <c r="N9" s="13">
        <f t="shared" ref="N9:N12" si="5">M9/ABS(L9)</f>
        <v>0.13711124918875192</v>
      </c>
    </row>
    <row r="10" spans="2:15" x14ac:dyDescent="0.25">
      <c r="B10" s="2"/>
      <c r="C10" s="2" t="s">
        <v>9</v>
      </c>
      <c r="D10" s="2"/>
      <c r="E10" s="2"/>
      <c r="F10" s="2"/>
      <c r="G10" s="23">
        <f>G55</f>
        <v>65422.986912260007</v>
      </c>
      <c r="H10" s="23">
        <f>H55</f>
        <v>61919.982362733674</v>
      </c>
      <c r="I10" s="23">
        <f t="shared" si="2"/>
        <v>3503.004549526333</v>
      </c>
      <c r="J10" s="14">
        <f t="shared" si="3"/>
        <v>5.6573087004537073E-2</v>
      </c>
      <c r="K10" s="14"/>
      <c r="L10" s="23">
        <f>L55</f>
        <v>57703.017859810003</v>
      </c>
      <c r="M10" s="23">
        <f>G10-L10</f>
        <v>7719.9690524500038</v>
      </c>
      <c r="N10" s="14">
        <f t="shared" si="5"/>
        <v>0.13378796012377961</v>
      </c>
    </row>
    <row r="11" spans="2:15" x14ac:dyDescent="0.25">
      <c r="B11" s="2"/>
      <c r="C11" s="2" t="s">
        <v>15</v>
      </c>
      <c r="D11" s="2"/>
      <c r="E11" s="2"/>
      <c r="F11" s="2"/>
      <c r="G11" s="23">
        <f>G88</f>
        <v>2403.8771321200002</v>
      </c>
      <c r="H11" s="23">
        <f>H88</f>
        <v>3179.2030005580668</v>
      </c>
      <c r="I11" s="23">
        <f t="shared" si="2"/>
        <v>-775.32586843806666</v>
      </c>
      <c r="J11" s="14">
        <f t="shared" si="3"/>
        <v>-0.2438742880847711</v>
      </c>
      <c r="K11" s="14"/>
      <c r="L11" s="23">
        <f>L88</f>
        <v>2426.0072344700002</v>
      </c>
      <c r="M11" s="23">
        <f t="shared" ref="M11:M14" si="6">G11-L11</f>
        <v>-22.130102350000016</v>
      </c>
      <c r="N11" s="14">
        <f t="shared" si="5"/>
        <v>-9.1220265280184485E-3</v>
      </c>
    </row>
    <row r="12" spans="2:15" x14ac:dyDescent="0.25">
      <c r="B12" s="2"/>
      <c r="C12" s="2" t="s">
        <v>11</v>
      </c>
      <c r="D12" s="2"/>
      <c r="E12" s="2"/>
      <c r="F12" s="2"/>
      <c r="G12" s="23">
        <f>G90</f>
        <v>0</v>
      </c>
      <c r="H12" s="23">
        <f>H90</f>
        <v>0</v>
      </c>
      <c r="I12" s="23">
        <f t="shared" si="2"/>
        <v>0</v>
      </c>
      <c r="J12" s="14">
        <v>0</v>
      </c>
      <c r="K12" s="14"/>
      <c r="L12" s="23">
        <f>L90</f>
        <v>0</v>
      </c>
      <c r="M12" s="23">
        <f t="shared" si="6"/>
        <v>0</v>
      </c>
      <c r="N12" s="14">
        <v>0</v>
      </c>
    </row>
    <row r="13" spans="2:15" x14ac:dyDescent="0.25">
      <c r="B13" s="2"/>
      <c r="C13" s="2" t="s">
        <v>16</v>
      </c>
      <c r="D13" s="2"/>
      <c r="E13" s="2"/>
      <c r="F13" s="2"/>
      <c r="G13" s="23">
        <f>G92</f>
        <v>0</v>
      </c>
      <c r="H13" s="23">
        <f>H92</f>
        <v>0</v>
      </c>
      <c r="I13" s="23">
        <f t="shared" si="2"/>
        <v>0</v>
      </c>
      <c r="J13" s="14">
        <v>0</v>
      </c>
      <c r="K13" s="14"/>
      <c r="L13" s="23">
        <f>L92</f>
        <v>0</v>
      </c>
      <c r="M13" s="23">
        <f t="shared" si="6"/>
        <v>0</v>
      </c>
      <c r="N13" s="14">
        <v>0</v>
      </c>
      <c r="O13" s="9"/>
    </row>
    <row r="14" spans="2:15" x14ac:dyDescent="0.25">
      <c r="B14" s="2"/>
      <c r="C14" s="2" t="s">
        <v>13</v>
      </c>
      <c r="D14" s="2"/>
      <c r="E14" s="2"/>
      <c r="F14" s="2"/>
      <c r="G14" s="23">
        <f>G94</f>
        <v>703.98744506790001</v>
      </c>
      <c r="H14" s="23">
        <f>H94</f>
        <v>85.217678784268045</v>
      </c>
      <c r="I14" s="23">
        <f t="shared" si="2"/>
        <v>618.76976628363195</v>
      </c>
      <c r="J14" s="14">
        <f t="shared" si="3"/>
        <v>7.2610492929533121</v>
      </c>
      <c r="K14" s="14"/>
      <c r="L14" s="23">
        <f>L94</f>
        <v>138.47427162620002</v>
      </c>
      <c r="M14" s="23">
        <f t="shared" si="6"/>
        <v>565.51317344170002</v>
      </c>
      <c r="N14" s="14">
        <f t="shared" ref="N14" si="7">M14/ABS(L14)</f>
        <v>4.0838862468853172</v>
      </c>
    </row>
    <row r="15" spans="2:15" x14ac:dyDescent="0.25">
      <c r="B15" s="2"/>
      <c r="C15" s="2"/>
      <c r="D15" s="2"/>
      <c r="E15" s="2"/>
      <c r="F15" s="2"/>
      <c r="G15" s="24"/>
      <c r="H15" s="24"/>
      <c r="I15" s="24"/>
      <c r="J15" s="14"/>
      <c r="K15" s="14"/>
      <c r="L15" s="24"/>
      <c r="M15" s="24"/>
      <c r="N15" s="14"/>
    </row>
    <row r="16" spans="2:15" s="5" customFormat="1" x14ac:dyDescent="0.25">
      <c r="B16" s="5" t="s">
        <v>2</v>
      </c>
      <c r="C16" s="6"/>
      <c r="D16" s="6"/>
      <c r="E16" s="6"/>
      <c r="F16" s="6"/>
      <c r="G16" s="25">
        <f t="shared" ref="G16:H16" si="8">G17+G26</f>
        <v>86253.564988159997</v>
      </c>
      <c r="H16" s="25">
        <f t="shared" si="8"/>
        <v>94866.657697657356</v>
      </c>
      <c r="I16" s="25">
        <f t="shared" ref="I16:I24" si="9">G16-H16</f>
        <v>-8613.0927094973595</v>
      </c>
      <c r="J16" s="13">
        <f>I16/ABS(H16)</f>
        <v>-9.0791569119548013E-2</v>
      </c>
      <c r="K16" s="13"/>
      <c r="L16" s="25">
        <f t="shared" ref="L16:M16" si="10">L17+L26</f>
        <v>78416.067228860004</v>
      </c>
      <c r="M16" s="25">
        <f>G16-L16</f>
        <v>7837.497759299993</v>
      </c>
      <c r="N16" s="13">
        <f>M16/ABS(L16)</f>
        <v>9.9947600488889413E-2</v>
      </c>
    </row>
    <row r="17" spans="2:14" x14ac:dyDescent="0.25">
      <c r="B17" s="2"/>
      <c r="C17" s="2" t="s">
        <v>17</v>
      </c>
      <c r="D17" s="2"/>
      <c r="E17" s="2"/>
      <c r="F17" s="2"/>
      <c r="G17" s="23">
        <f>G18+G19+G22</f>
        <v>82479.658468840003</v>
      </c>
      <c r="H17" s="23">
        <f>H18+H19+H22</f>
        <v>89464.820697657357</v>
      </c>
      <c r="I17" s="23">
        <f t="shared" si="9"/>
        <v>-6985.162228817353</v>
      </c>
      <c r="J17" s="14">
        <f t="shared" ref="J17:J24" si="11">I17/ABS(H17)</f>
        <v>-7.8077194749245835E-2</v>
      </c>
      <c r="K17" s="14"/>
      <c r="L17" s="23">
        <f>L18+L19+L22</f>
        <v>71846.313838050002</v>
      </c>
      <c r="M17" s="23">
        <f t="shared" ref="M17:M27" si="12">G17-L17</f>
        <v>10633.344630790001</v>
      </c>
      <c r="N17" s="14">
        <f t="shared" ref="N17:N24" si="13">M17/ABS(L17)</f>
        <v>0.14800125521761359</v>
      </c>
    </row>
    <row r="18" spans="2:14" x14ac:dyDescent="0.25">
      <c r="B18" s="2"/>
      <c r="C18" s="2"/>
      <c r="D18" s="2" t="s">
        <v>23</v>
      </c>
      <c r="E18" s="2"/>
      <c r="F18" s="2"/>
      <c r="G18" s="23">
        <v>30795.799570329989</v>
      </c>
      <c r="H18" s="23">
        <v>36537.072999999997</v>
      </c>
      <c r="I18" s="23">
        <f t="shared" si="9"/>
        <v>-5741.2734296700073</v>
      </c>
      <c r="J18" s="14">
        <f t="shared" si="11"/>
        <v>-0.15713556008358984</v>
      </c>
      <c r="K18" s="14"/>
      <c r="L18" s="23">
        <v>20978.471331880006</v>
      </c>
      <c r="M18" s="23">
        <f t="shared" si="12"/>
        <v>9817.3282384499835</v>
      </c>
      <c r="N18" s="14">
        <f t="shared" si="13"/>
        <v>0.46797157348309965</v>
      </c>
    </row>
    <row r="19" spans="2:14" x14ac:dyDescent="0.25">
      <c r="B19" s="2"/>
      <c r="C19" s="2"/>
      <c r="D19" s="2" t="s">
        <v>43</v>
      </c>
      <c r="E19" s="2"/>
      <c r="F19" s="2"/>
      <c r="G19" s="23">
        <f>G20+G21</f>
        <v>38201.963000000003</v>
      </c>
      <c r="H19" s="23">
        <f>H20+H21</f>
        <v>39435.413</v>
      </c>
      <c r="I19" s="23">
        <f t="shared" si="9"/>
        <v>-1233.4499999999971</v>
      </c>
      <c r="J19" s="14">
        <f t="shared" si="11"/>
        <v>-3.1277724922013549E-2</v>
      </c>
      <c r="K19" s="14"/>
      <c r="L19" s="23">
        <f>L20+L21</f>
        <v>37102.495999999999</v>
      </c>
      <c r="M19" s="23">
        <f t="shared" si="12"/>
        <v>1099.4670000000042</v>
      </c>
      <c r="N19" s="14">
        <f t="shared" si="13"/>
        <v>2.9633235456719791E-2</v>
      </c>
    </row>
    <row r="20" spans="2:14" x14ac:dyDescent="0.25">
      <c r="B20" s="2"/>
      <c r="C20" s="2"/>
      <c r="D20" s="2"/>
      <c r="E20" s="2" t="s">
        <v>24</v>
      </c>
      <c r="F20" s="2"/>
      <c r="G20" s="23">
        <v>36203.311885940006</v>
      </c>
      <c r="H20" s="23">
        <v>36757.718318976476</v>
      </c>
      <c r="I20" s="23">
        <f t="shared" si="9"/>
        <v>-554.40643303647084</v>
      </c>
      <c r="J20" s="14">
        <f t="shared" si="11"/>
        <v>-1.5082721626664568E-2</v>
      </c>
      <c r="K20" s="14"/>
      <c r="L20" s="23">
        <v>33876.983079500002</v>
      </c>
      <c r="M20" s="23">
        <f t="shared" si="12"/>
        <v>2326.328806440004</v>
      </c>
      <c r="N20" s="14">
        <f t="shared" si="13"/>
        <v>6.8669893094693443E-2</v>
      </c>
    </row>
    <row r="21" spans="2:14" x14ac:dyDescent="0.25">
      <c r="B21" s="2"/>
      <c r="C21" s="2"/>
      <c r="D21" s="2"/>
      <c r="E21" s="2" t="s">
        <v>44</v>
      </c>
      <c r="F21" s="2"/>
      <c r="G21" s="23">
        <v>1998.6511140599998</v>
      </c>
      <c r="H21" s="23">
        <v>2677.6946810235258</v>
      </c>
      <c r="I21" s="23">
        <f t="shared" si="9"/>
        <v>-679.04356696352602</v>
      </c>
      <c r="J21" s="14">
        <f t="shared" si="11"/>
        <v>-0.25359260403205025</v>
      </c>
      <c r="K21" s="14"/>
      <c r="L21" s="23">
        <v>3225.5129205000003</v>
      </c>
      <c r="M21" s="23">
        <f t="shared" si="12"/>
        <v>-1226.8618064400005</v>
      </c>
      <c r="N21" s="14">
        <f t="shared" si="13"/>
        <v>-0.38036177088071299</v>
      </c>
    </row>
    <row r="22" spans="2:14" x14ac:dyDescent="0.25">
      <c r="B22" s="2"/>
      <c r="C22" s="2"/>
      <c r="D22" s="2" t="s">
        <v>25</v>
      </c>
      <c r="E22" s="2"/>
      <c r="F22" s="2"/>
      <c r="G22" s="23">
        <f t="shared" ref="G22:H22" si="14">G23+G24</f>
        <v>13481.89589851</v>
      </c>
      <c r="H22" s="23">
        <f t="shared" si="14"/>
        <v>13492.334697657359</v>
      </c>
      <c r="I22" s="23">
        <f t="shared" si="9"/>
        <v>-10.438799147359532</v>
      </c>
      <c r="J22" s="14">
        <f t="shared" si="11"/>
        <v>-7.7368367901309136E-4</v>
      </c>
      <c r="K22" s="14"/>
      <c r="L22" s="23">
        <f t="shared" ref="L22:M22" si="15">L23+L24</f>
        <v>13765.346506169999</v>
      </c>
      <c r="M22" s="23">
        <f t="shared" si="12"/>
        <v>-283.45060765999915</v>
      </c>
      <c r="N22" s="14">
        <f t="shared" si="13"/>
        <v>-2.0591607158813544E-2</v>
      </c>
    </row>
    <row r="23" spans="2:14" x14ac:dyDescent="0.25">
      <c r="B23" s="2"/>
      <c r="C23" s="2"/>
      <c r="D23" s="2"/>
      <c r="E23" s="2" t="s">
        <v>19</v>
      </c>
      <c r="F23" s="2"/>
      <c r="G23" s="23">
        <v>4112.3165230599998</v>
      </c>
      <c r="H23" s="23">
        <v>4117.5761765832804</v>
      </c>
      <c r="I23" s="23">
        <f t="shared" si="9"/>
        <v>-5.2596535232805763</v>
      </c>
      <c r="J23" s="14">
        <f t="shared" si="11"/>
        <v>-1.2773664159979135E-3</v>
      </c>
      <c r="K23" s="14"/>
      <c r="L23" s="23">
        <v>3926.7906000799999</v>
      </c>
      <c r="M23" s="23">
        <f t="shared" si="12"/>
        <v>185.5259229799999</v>
      </c>
      <c r="N23" s="14">
        <f t="shared" si="13"/>
        <v>4.7246197181031305E-2</v>
      </c>
    </row>
    <row r="24" spans="2:14" x14ac:dyDescent="0.25">
      <c r="B24" s="2"/>
      <c r="C24" s="2"/>
      <c r="D24" s="2"/>
      <c r="E24" s="2" t="s">
        <v>20</v>
      </c>
      <c r="F24" s="2"/>
      <c r="G24" s="23">
        <v>9369.5793754499991</v>
      </c>
      <c r="H24" s="23">
        <v>9374.7585210740799</v>
      </c>
      <c r="I24" s="23">
        <f t="shared" si="9"/>
        <v>-5.1791456240807747</v>
      </c>
      <c r="J24" s="14">
        <f t="shared" si="11"/>
        <v>-5.5245642993771661E-4</v>
      </c>
      <c r="K24" s="14"/>
      <c r="L24" s="23">
        <v>9838.5559060899996</v>
      </c>
      <c r="M24" s="23">
        <f t="shared" si="12"/>
        <v>-468.97653064000042</v>
      </c>
      <c r="N24" s="14">
        <f t="shared" si="13"/>
        <v>-4.7667212049860602E-2</v>
      </c>
    </row>
    <row r="25" spans="2:14" x14ac:dyDescent="0.25">
      <c r="B25" s="2"/>
      <c r="C25" s="2"/>
      <c r="D25" s="2"/>
      <c r="E25" s="2"/>
      <c r="F25" s="2"/>
      <c r="G25" s="24"/>
      <c r="H25" s="24"/>
      <c r="I25" s="24"/>
      <c r="J25" s="14"/>
      <c r="K25" s="14"/>
      <c r="L25" s="24"/>
      <c r="M25" s="24"/>
      <c r="N25" s="14"/>
    </row>
    <row r="26" spans="2:14" x14ac:dyDescent="0.25">
      <c r="B26" s="2"/>
      <c r="C26" s="2" t="s">
        <v>18</v>
      </c>
      <c r="D26" s="2"/>
      <c r="E26" s="2"/>
      <c r="F26" s="2"/>
      <c r="G26" s="23">
        <f>G27</f>
        <v>3773.9065193199999</v>
      </c>
      <c r="H26" s="23">
        <f>H27</f>
        <v>5401.8370000000004</v>
      </c>
      <c r="I26" s="23">
        <f>G26-H26</f>
        <v>-1627.9304806800005</v>
      </c>
      <c r="J26" s="14">
        <f t="shared" ref="J26:J27" si="16">I26/ABS(H26)</f>
        <v>-0.30136608725513198</v>
      </c>
      <c r="K26" s="14"/>
      <c r="L26" s="23">
        <f>L27</f>
        <v>6569.7533908099995</v>
      </c>
      <c r="M26" s="23">
        <f t="shared" si="12"/>
        <v>-2795.8468714899996</v>
      </c>
      <c r="N26" s="14">
        <f t="shared" ref="N26:N27" si="17">M26/ABS(L26)</f>
        <v>-0.4255634428228201</v>
      </c>
    </row>
    <row r="27" spans="2:14" x14ac:dyDescent="0.25">
      <c r="B27" s="2"/>
      <c r="C27" s="2"/>
      <c r="D27" s="2" t="s">
        <v>26</v>
      </c>
      <c r="E27" s="2"/>
      <c r="F27" s="2"/>
      <c r="G27" s="23">
        <v>3773.9065193199999</v>
      </c>
      <c r="H27" s="23">
        <v>5401.8370000000004</v>
      </c>
      <c r="I27" s="23">
        <f>G27-H27</f>
        <v>-1627.9304806800005</v>
      </c>
      <c r="J27" s="14">
        <f t="shared" si="16"/>
        <v>-0.30136608725513198</v>
      </c>
      <c r="K27" s="14"/>
      <c r="L27" s="23">
        <v>6569.7533908099995</v>
      </c>
      <c r="M27" s="23">
        <f t="shared" si="12"/>
        <v>-2795.8468714899996</v>
      </c>
      <c r="N27" s="14">
        <f t="shared" si="17"/>
        <v>-0.4255634428228201</v>
      </c>
    </row>
    <row r="28" spans="2:14" x14ac:dyDescent="0.25">
      <c r="B28" s="2"/>
      <c r="C28" s="2"/>
      <c r="D28" s="2"/>
      <c r="E28" s="2"/>
      <c r="F28" s="2"/>
      <c r="G28" s="24"/>
      <c r="H28" s="24"/>
      <c r="I28" s="24"/>
      <c r="J28" s="14"/>
      <c r="K28" s="14"/>
      <c r="L28" s="24"/>
      <c r="M28" s="24"/>
      <c r="N28" s="14"/>
    </row>
    <row r="29" spans="2:14" s="5" customFormat="1" x14ac:dyDescent="0.25">
      <c r="B29" s="5" t="s">
        <v>3</v>
      </c>
      <c r="C29" s="6"/>
      <c r="D29" s="6"/>
      <c r="E29" s="6"/>
      <c r="F29" s="6"/>
      <c r="G29" s="25">
        <f>+G9-G16</f>
        <v>-17722.713498712081</v>
      </c>
      <c r="H29" s="25">
        <f>+H9-H16</f>
        <v>-29682.254655581346</v>
      </c>
      <c r="I29" s="25">
        <f>G29-H29</f>
        <v>11959.541156869265</v>
      </c>
      <c r="J29" s="13">
        <f>I29/ABS(H29)</f>
        <v>0.40291889196565583</v>
      </c>
      <c r="K29" s="13"/>
      <c r="L29" s="25">
        <f>+L9-L16</f>
        <v>-18148.567862953802</v>
      </c>
      <c r="M29" s="25">
        <f>G29-L29</f>
        <v>425.85436424172076</v>
      </c>
      <c r="N29" s="13">
        <f>M29/ABS(L29)</f>
        <v>2.3464901884131924E-2</v>
      </c>
    </row>
    <row r="30" spans="2:14" x14ac:dyDescent="0.25">
      <c r="B30" s="2"/>
      <c r="C30" s="2"/>
      <c r="D30" s="2"/>
      <c r="E30" s="2"/>
      <c r="F30" s="2"/>
      <c r="G30" s="25"/>
      <c r="H30" s="25"/>
      <c r="I30" s="25"/>
      <c r="J30" s="14"/>
      <c r="K30" s="14"/>
      <c r="L30" s="25"/>
      <c r="M30" s="25"/>
      <c r="N30" s="14"/>
    </row>
    <row r="31" spans="2:14" s="5" customFormat="1" x14ac:dyDescent="0.25">
      <c r="B31" s="5" t="s">
        <v>4</v>
      </c>
      <c r="C31" s="6"/>
      <c r="D31" s="6"/>
      <c r="E31" s="6"/>
      <c r="F31" s="6"/>
      <c r="G31" s="25">
        <f t="shared" ref="G31:H31" si="18">G32+G33</f>
        <v>8749.9891482999992</v>
      </c>
      <c r="H31" s="25">
        <f t="shared" si="18"/>
        <v>7475.7494173200002</v>
      </c>
      <c r="I31" s="25">
        <f>G31-H31</f>
        <v>1274.239730979999</v>
      </c>
      <c r="J31" s="13">
        <f>I31/ABS(H31)</f>
        <v>0.17044976494634892</v>
      </c>
      <c r="K31" s="13"/>
      <c r="L31" s="25">
        <f t="shared" ref="L31:M31" si="19">L32+L33</f>
        <v>13956.0024043576</v>
      </c>
      <c r="M31" s="25">
        <f>G31-L31</f>
        <v>-5206.0132560576003</v>
      </c>
      <c r="N31" s="13">
        <f>M31/ABS(L31)</f>
        <v>-0.37303040693315465</v>
      </c>
    </row>
    <row r="32" spans="2:14" x14ac:dyDescent="0.25">
      <c r="C32" s="2" t="s">
        <v>19</v>
      </c>
      <c r="D32" s="2"/>
      <c r="E32" s="2"/>
      <c r="F32" s="2"/>
      <c r="G32" s="23">
        <v>7797.4741482999998</v>
      </c>
      <c r="H32" s="23">
        <v>7200</v>
      </c>
      <c r="I32" s="23">
        <f>G32-H32</f>
        <v>597.4741482999998</v>
      </c>
      <c r="J32" s="14">
        <f t="shared" ref="J32:J33" si="20">I32/ABS(H32)</f>
        <v>8.2982520597222192E-2</v>
      </c>
      <c r="K32" s="14"/>
      <c r="L32" s="23">
        <v>11577.06387681</v>
      </c>
      <c r="M32" s="23">
        <f t="shared" ref="M32:M33" si="21">G32-L32</f>
        <v>-3779.58972851</v>
      </c>
      <c r="N32" s="14">
        <f t="shared" ref="N32:N33" si="22">M32/ABS(L32)</f>
        <v>-0.32647221858047193</v>
      </c>
    </row>
    <row r="33" spans="2:14" x14ac:dyDescent="0.25">
      <c r="B33" s="2"/>
      <c r="C33" s="2" t="s">
        <v>20</v>
      </c>
      <c r="D33" s="2"/>
      <c r="E33" s="2"/>
      <c r="F33" s="2"/>
      <c r="G33" s="23">
        <v>952.51499999999999</v>
      </c>
      <c r="H33" s="23">
        <v>275.74941732000002</v>
      </c>
      <c r="I33" s="23">
        <f>G33-H33</f>
        <v>676.76558267999997</v>
      </c>
      <c r="J33" s="14">
        <f t="shared" si="20"/>
        <v>2.4542774713994451</v>
      </c>
      <c r="K33" s="14"/>
      <c r="L33" s="23">
        <v>2378.9385275475997</v>
      </c>
      <c r="M33" s="23">
        <f t="shared" si="21"/>
        <v>-1426.4235275475999</v>
      </c>
      <c r="N33" s="14">
        <f t="shared" si="22"/>
        <v>-0.59960503856233371</v>
      </c>
    </row>
    <row r="34" spans="2:14" x14ac:dyDescent="0.25">
      <c r="B34" s="2"/>
      <c r="C34" s="2"/>
      <c r="D34" s="2"/>
      <c r="E34" s="2"/>
      <c r="F34" s="2"/>
      <c r="G34" s="23"/>
      <c r="H34" s="23"/>
      <c r="I34" s="23"/>
      <c r="J34" s="14"/>
      <c r="K34" s="14"/>
      <c r="L34" s="23"/>
      <c r="M34" s="23"/>
      <c r="N34" s="14"/>
    </row>
    <row r="35" spans="2:14" s="5" customFormat="1" x14ac:dyDescent="0.25">
      <c r="B35" s="5" t="s">
        <v>46</v>
      </c>
      <c r="C35" s="6"/>
      <c r="D35" s="6"/>
      <c r="E35" s="6"/>
      <c r="F35" s="6"/>
      <c r="G35" s="28">
        <v>492.88706635629001</v>
      </c>
      <c r="H35" s="28">
        <v>215.51898059999999</v>
      </c>
      <c r="I35" s="25">
        <f>G35-H35</f>
        <v>277.36808575629004</v>
      </c>
      <c r="J35" s="13">
        <f>I35/ABS(H35)</f>
        <v>1.2869775320210941</v>
      </c>
      <c r="K35" s="13"/>
      <c r="L35" s="28">
        <v>470.06694965999998</v>
      </c>
      <c r="M35" s="25">
        <f>G35-L35</f>
        <v>22.820116696290029</v>
      </c>
      <c r="N35" s="13">
        <f>M35/ABS(L35)</f>
        <v>4.8546524516977524E-2</v>
      </c>
    </row>
    <row r="36" spans="2:14" s="5" customFormat="1" x14ac:dyDescent="0.25">
      <c r="B36" s="5" t="s">
        <v>50</v>
      </c>
      <c r="C36" s="6"/>
      <c r="D36" s="6"/>
      <c r="E36" s="6"/>
      <c r="F36" s="6"/>
      <c r="G36" s="28">
        <v>0</v>
      </c>
      <c r="H36" s="28">
        <v>0</v>
      </c>
      <c r="I36" s="25">
        <f>G36-H36</f>
        <v>0</v>
      </c>
      <c r="J36" s="13">
        <v>0</v>
      </c>
      <c r="K36" s="13"/>
      <c r="L36" s="28">
        <v>0</v>
      </c>
      <c r="M36" s="25">
        <f>G36-L36</f>
        <v>0</v>
      </c>
      <c r="N36" s="13">
        <v>0</v>
      </c>
    </row>
    <row r="37" spans="2:14" x14ac:dyDescent="0.25">
      <c r="C37" s="2"/>
      <c r="D37" s="2"/>
      <c r="E37" s="2"/>
      <c r="F37" s="2"/>
      <c r="G37" s="25"/>
      <c r="H37" s="25"/>
      <c r="I37" s="25"/>
      <c r="J37" s="14"/>
      <c r="K37" s="14"/>
      <c r="L37" s="25"/>
      <c r="M37" s="25"/>
      <c r="N37" s="14"/>
    </row>
    <row r="38" spans="2:14" s="5" customFormat="1" x14ac:dyDescent="0.25">
      <c r="B38" s="5" t="s">
        <v>5</v>
      </c>
      <c r="C38" s="6"/>
      <c r="D38" s="6"/>
      <c r="E38" s="6"/>
      <c r="F38" s="6"/>
      <c r="G38" s="25">
        <f>G39+G40</f>
        <v>11026.84115548</v>
      </c>
      <c r="H38" s="25">
        <f>H39+H40</f>
        <v>10350.760172717821</v>
      </c>
      <c r="I38" s="25">
        <f>G38-H38</f>
        <v>676.0809827621797</v>
      </c>
      <c r="J38" s="13">
        <f>I38/ABS(H38)</f>
        <v>6.531703676645613E-2</v>
      </c>
      <c r="K38" s="13"/>
      <c r="L38" s="25">
        <f>L39+L40</f>
        <v>4993.0905425400006</v>
      </c>
      <c r="M38" s="25">
        <f>G38-L38</f>
        <v>6033.7506129399999</v>
      </c>
      <c r="N38" s="13">
        <f>M38/ABS(L38)</f>
        <v>1.2084200279433772</v>
      </c>
    </row>
    <row r="39" spans="2:14" x14ac:dyDescent="0.25">
      <c r="C39" s="2" t="s">
        <v>19</v>
      </c>
      <c r="D39" s="2"/>
      <c r="E39" s="2"/>
      <c r="F39" s="2"/>
      <c r="G39" s="23">
        <v>7135.6170794</v>
      </c>
      <c r="H39" s="23">
        <v>7127.9385000000002</v>
      </c>
      <c r="I39" s="23">
        <f>G39-H39</f>
        <v>7.6785793999997622</v>
      </c>
      <c r="J39" s="14">
        <f t="shared" ref="J39:J40" si="23">I39/ABS(H39)</f>
        <v>1.0772510733643062E-3</v>
      </c>
      <c r="K39" s="14"/>
      <c r="L39" s="23">
        <v>2122.6002996300003</v>
      </c>
      <c r="M39" s="23">
        <f t="shared" ref="M39:M40" si="24">G39-L39</f>
        <v>5013.0167797699996</v>
      </c>
      <c r="N39" s="14">
        <f t="shared" ref="N39:N40" si="25">M39/ABS(L39)</f>
        <v>2.3617337567717485</v>
      </c>
    </row>
    <row r="40" spans="2:14" x14ac:dyDescent="0.25">
      <c r="C40" s="2" t="s">
        <v>20</v>
      </c>
      <c r="D40" s="2"/>
      <c r="E40" s="2"/>
      <c r="F40" s="2"/>
      <c r="G40" s="23">
        <v>3891.22407608</v>
      </c>
      <c r="H40" s="23">
        <v>3222.8216727178201</v>
      </c>
      <c r="I40" s="23">
        <f>G40-H40</f>
        <v>668.40240336217994</v>
      </c>
      <c r="J40" s="14">
        <f t="shared" si="23"/>
        <v>0.20739664531252613</v>
      </c>
      <c r="K40" s="14"/>
      <c r="L40" s="23">
        <v>2870.4902429100002</v>
      </c>
      <c r="M40" s="23">
        <f t="shared" si="24"/>
        <v>1020.7338331699998</v>
      </c>
      <c r="N40" s="14">
        <f t="shared" si="25"/>
        <v>0.35559564631552848</v>
      </c>
    </row>
    <row r="41" spans="2:14" x14ac:dyDescent="0.25">
      <c r="C41" s="2"/>
      <c r="D41" s="2"/>
      <c r="E41" s="2"/>
      <c r="F41" s="2"/>
      <c r="G41" s="24"/>
      <c r="H41" s="24"/>
      <c r="I41" s="24"/>
      <c r="J41" s="14"/>
      <c r="K41" s="14"/>
      <c r="L41" s="24"/>
      <c r="M41" s="24"/>
      <c r="N41" s="14"/>
    </row>
    <row r="42" spans="2:14" x14ac:dyDescent="0.25">
      <c r="B42" s="5" t="s">
        <v>6</v>
      </c>
      <c r="C42" s="6"/>
      <c r="D42" s="6"/>
      <c r="E42" s="6"/>
      <c r="F42" s="6"/>
      <c r="G42" s="25">
        <f>+G29+G31-G38+G35-G36</f>
        <v>-19506.678439535794</v>
      </c>
      <c r="H42" s="25">
        <f>+H29+H31-H38+H35-H36</f>
        <v>-32341.746430379168</v>
      </c>
      <c r="I42" s="25">
        <f>+I29+I31-I38+I35-I36</f>
        <v>12835.067990843376</v>
      </c>
      <c r="J42" s="13">
        <f>I42/ABS(H42)</f>
        <v>0.39685760379307072</v>
      </c>
      <c r="K42" s="13"/>
      <c r="L42" s="25">
        <f>+L29+L31-L38+L35-L36</f>
        <v>-8715.5890514762013</v>
      </c>
      <c r="M42" s="25">
        <f>G42-L42</f>
        <v>-10791.089388059592</v>
      </c>
      <c r="N42" s="13">
        <f>M42/ABS(L42)</f>
        <v>-1.2381365532868778</v>
      </c>
    </row>
    <row r="43" spans="2:14" x14ac:dyDescent="0.25">
      <c r="B43" s="6"/>
      <c r="C43" s="6"/>
      <c r="D43" s="6"/>
      <c r="E43" s="6"/>
      <c r="F43" s="6"/>
      <c r="G43" s="25"/>
      <c r="H43" s="25"/>
      <c r="I43" s="25"/>
      <c r="J43" s="14"/>
      <c r="K43" s="14"/>
      <c r="L43" s="25"/>
      <c r="M43" s="25"/>
      <c r="N43" s="14"/>
    </row>
    <row r="44" spans="2:14" ht="16.5" thickBot="1" x14ac:dyDescent="0.3">
      <c r="B44" s="5" t="s">
        <v>7</v>
      </c>
      <c r="C44" s="6"/>
      <c r="D44" s="6"/>
      <c r="E44" s="6"/>
      <c r="F44" s="6"/>
      <c r="G44" s="25">
        <f>+G29+G22</f>
        <v>-4240.8176002020809</v>
      </c>
      <c r="H44" s="25">
        <f>+H29+H22</f>
        <v>-16189.919957923987</v>
      </c>
      <c r="I44" s="25">
        <f>G44-H44</f>
        <v>11949.102357721906</v>
      </c>
      <c r="J44" s="13">
        <f>I44/ABS(H44)</f>
        <v>0.73805814906907818</v>
      </c>
      <c r="K44" s="35"/>
      <c r="L44" s="25">
        <f>+L29+L22</f>
        <v>-4383.2213567838025</v>
      </c>
      <c r="M44" s="25">
        <f>G44-L44</f>
        <v>142.40375658172161</v>
      </c>
      <c r="N44" s="13">
        <f>M44/ABS(L44)</f>
        <v>3.2488378977558789E-2</v>
      </c>
    </row>
    <row r="45" spans="2:14" x14ac:dyDescent="0.25">
      <c r="B45" s="1"/>
      <c r="C45" s="1"/>
      <c r="D45" s="1"/>
      <c r="E45" s="1"/>
      <c r="F45" s="1"/>
      <c r="G45" s="26"/>
      <c r="H45" s="26"/>
      <c r="I45" s="26"/>
      <c r="J45" s="18"/>
      <c r="K45" s="34"/>
      <c r="L45" s="26"/>
      <c r="M45" s="26"/>
      <c r="N45" s="18"/>
    </row>
    <row r="46" spans="2:14" x14ac:dyDescent="0.25">
      <c r="B46" s="5" t="s">
        <v>8</v>
      </c>
      <c r="F46" s="2"/>
      <c r="G46" s="19"/>
      <c r="H46" s="19"/>
      <c r="I46" s="19"/>
      <c r="J46" s="17"/>
      <c r="K46" s="17"/>
      <c r="L46" s="19"/>
      <c r="M46" s="19"/>
      <c r="N46" s="17"/>
    </row>
    <row r="47" spans="2:14" x14ac:dyDescent="0.25">
      <c r="B47" s="5" t="str">
        <f>B3</f>
        <v>FY 2024/25</v>
      </c>
      <c r="D47" s="2"/>
      <c r="E47" s="2"/>
      <c r="F47" s="2"/>
      <c r="G47" s="19"/>
      <c r="H47" s="19"/>
      <c r="I47" s="19"/>
      <c r="L47" s="19"/>
      <c r="M47" s="19"/>
    </row>
    <row r="48" spans="2:14" x14ac:dyDescent="0.25">
      <c r="B48" s="2" t="s">
        <v>14</v>
      </c>
      <c r="D48" s="2"/>
      <c r="E48" s="2"/>
      <c r="F48" s="2"/>
      <c r="G48" s="19"/>
      <c r="H48" s="19"/>
      <c r="I48" s="19"/>
      <c r="L48" s="19"/>
      <c r="M48" s="19"/>
    </row>
    <row r="49" spans="2:14" x14ac:dyDescent="0.25">
      <c r="B49" s="2"/>
      <c r="C49" s="2"/>
      <c r="D49" s="2"/>
      <c r="E49" s="2"/>
      <c r="F49" s="2"/>
      <c r="G49" s="19"/>
      <c r="H49" s="19"/>
      <c r="I49" s="19"/>
      <c r="L49" s="19"/>
      <c r="M49" s="19"/>
    </row>
    <row r="50" spans="2:14" ht="18" x14ac:dyDescent="0.25">
      <c r="B50" s="7"/>
      <c r="C50" s="7"/>
      <c r="D50" s="7"/>
      <c r="E50" s="7"/>
      <c r="F50" s="7"/>
      <c r="G50" s="21" t="s">
        <v>49</v>
      </c>
      <c r="H50" s="21" t="s">
        <v>48</v>
      </c>
      <c r="I50" s="21"/>
      <c r="J50" s="11"/>
      <c r="K50" s="36"/>
      <c r="L50" s="21" t="s">
        <v>48</v>
      </c>
      <c r="M50" s="21"/>
      <c r="N50" s="11"/>
    </row>
    <row r="51" spans="2:14" ht="18" x14ac:dyDescent="0.25">
      <c r="B51" s="8" t="s">
        <v>0</v>
      </c>
      <c r="C51" s="8"/>
      <c r="D51" s="8"/>
      <c r="E51" s="8"/>
      <c r="F51" s="8"/>
      <c r="G51" s="22" t="s">
        <v>35</v>
      </c>
      <c r="H51" s="22" t="str">
        <f>+H7</f>
        <v>Apr</v>
      </c>
      <c r="I51" s="22" t="str">
        <f>I7</f>
        <v>Diff</v>
      </c>
      <c r="J51" s="12" t="str">
        <f>J7</f>
        <v>Diff %</v>
      </c>
      <c r="K51" s="12"/>
      <c r="L51" s="22" t="str">
        <f>+L7</f>
        <v>Apr</v>
      </c>
      <c r="M51" s="22" t="str">
        <f>M7</f>
        <v>Diff</v>
      </c>
      <c r="N51" s="12" t="str">
        <f>N7</f>
        <v>Diff %</v>
      </c>
    </row>
    <row r="52" spans="2:14" x14ac:dyDescent="0.25">
      <c r="B52" s="3"/>
      <c r="C52" s="3"/>
      <c r="D52" s="3"/>
      <c r="E52" s="3"/>
      <c r="F52" s="3"/>
    </row>
    <row r="53" spans="2:14" x14ac:dyDescent="0.25">
      <c r="B53" s="4" t="s">
        <v>1</v>
      </c>
      <c r="C53" s="2"/>
      <c r="D53" s="2"/>
      <c r="E53" s="2"/>
      <c r="F53" s="2"/>
      <c r="G53" s="25">
        <f t="shared" ref="G53" si="26">G55+G88+G90+G92+G94</f>
        <v>68530.851489447916</v>
      </c>
      <c r="H53" s="25">
        <f t="shared" ref="H53" si="27">H55+H88+H90+H92+H94</f>
        <v>65184.40304207601</v>
      </c>
      <c r="I53" s="25">
        <f>G53-H53</f>
        <v>3346.4484473719058</v>
      </c>
      <c r="J53" s="13">
        <f>I53/ABS(H53)</f>
        <v>5.1338177404367732E-2</v>
      </c>
      <c r="K53" s="13"/>
      <c r="L53" s="25">
        <f t="shared" ref="L53" si="28">L55+L88+L90+L92+L94</f>
        <v>60267.499365906202</v>
      </c>
      <c r="M53" s="25">
        <f>G53-L53</f>
        <v>8263.3521235417138</v>
      </c>
      <c r="N53" s="13">
        <f>M53/ABS(L53)</f>
        <v>0.13711124918875192</v>
      </c>
    </row>
    <row r="54" spans="2:14" x14ac:dyDescent="0.25">
      <c r="B54" s="2"/>
      <c r="C54" s="2"/>
      <c r="D54" s="2" t="s">
        <v>27</v>
      </c>
      <c r="E54" s="2"/>
      <c r="F54" s="2"/>
      <c r="G54" s="25"/>
      <c r="H54" s="25"/>
      <c r="I54" s="25"/>
      <c r="J54" s="14"/>
      <c r="K54" s="14"/>
      <c r="L54" s="25"/>
      <c r="M54" s="25"/>
      <c r="N54" s="14"/>
    </row>
    <row r="55" spans="2:14" x14ac:dyDescent="0.25">
      <c r="B55" s="4" t="s">
        <v>9</v>
      </c>
      <c r="C55" s="2"/>
      <c r="D55" s="2"/>
      <c r="E55" s="2"/>
      <c r="F55" s="2"/>
      <c r="G55" s="25">
        <f t="shared" ref="G55" si="29">G57+G65+G80</f>
        <v>65422.986912260007</v>
      </c>
      <c r="H55" s="25">
        <f t="shared" ref="H55" si="30">H57+H65+H80</f>
        <v>61919.982362733674</v>
      </c>
      <c r="I55" s="25">
        <f>G55-H55</f>
        <v>3503.004549526333</v>
      </c>
      <c r="J55" s="13">
        <f>I55/ABS(H55)</f>
        <v>5.6573087004537073E-2</v>
      </c>
      <c r="K55" s="13"/>
      <c r="L55" s="25">
        <f t="shared" ref="L55" si="31">L57+L65+L80</f>
        <v>57703.017859810003</v>
      </c>
      <c r="M55" s="25">
        <f>G55-L55</f>
        <v>7719.9690524500038</v>
      </c>
      <c r="N55" s="13">
        <f>M55/ABS(L55)</f>
        <v>0.13378796012377961</v>
      </c>
    </row>
    <row r="56" spans="2:14" x14ac:dyDescent="0.25">
      <c r="B56" s="2"/>
      <c r="C56" s="2"/>
      <c r="D56" s="2"/>
      <c r="E56" s="2"/>
      <c r="F56" s="2"/>
      <c r="G56" s="24"/>
      <c r="H56" s="24"/>
      <c r="I56" s="24"/>
      <c r="J56" s="14"/>
      <c r="K56" s="14"/>
      <c r="L56" s="24"/>
      <c r="M56" s="24"/>
      <c r="N56" s="14"/>
    </row>
    <row r="57" spans="2:14" x14ac:dyDescent="0.25">
      <c r="B57" s="2"/>
      <c r="C57" s="2" t="s">
        <v>56</v>
      </c>
      <c r="D57" s="2"/>
      <c r="E57" s="2"/>
      <c r="F57" s="2"/>
      <c r="G57" s="23">
        <f t="shared" ref="G57" si="32">SUM(G58:G63)</f>
        <v>19355.366971000003</v>
      </c>
      <c r="H57" s="23">
        <f t="shared" ref="H57" si="33">SUM(H58:H63)</f>
        <v>17265.72148950653</v>
      </c>
      <c r="I57" s="23">
        <f t="shared" ref="I57:I63" si="34">G57-H57</f>
        <v>2089.6454814934732</v>
      </c>
      <c r="J57" s="14">
        <f t="shared" ref="J57:J86" si="35">I57/ABS(H57)</f>
        <v>0.12102856418502307</v>
      </c>
      <c r="K57" s="14"/>
      <c r="L57" s="23">
        <f t="shared" ref="L57" si="36">SUM(L58:L63)</f>
        <v>15713.096815999999</v>
      </c>
      <c r="M57" s="23">
        <f t="shared" ref="M57:M63" si="37">G57-L57</f>
        <v>3642.2701550000038</v>
      </c>
      <c r="N57" s="14">
        <f t="shared" ref="N57" si="38">M57/ABS(L57)</f>
        <v>0.23179836525230532</v>
      </c>
    </row>
    <row r="58" spans="2:14" x14ac:dyDescent="0.25">
      <c r="B58" s="2"/>
      <c r="C58" s="2"/>
      <c r="D58" s="2" t="s">
        <v>59</v>
      </c>
      <c r="E58" s="2"/>
      <c r="F58" s="2"/>
      <c r="G58" s="23">
        <v>0</v>
      </c>
      <c r="H58" s="23">
        <v>0</v>
      </c>
      <c r="I58" s="23">
        <f t="shared" si="34"/>
        <v>0</v>
      </c>
      <c r="J58" s="14">
        <v>0</v>
      </c>
      <c r="K58" s="14"/>
      <c r="L58" s="23">
        <v>0</v>
      </c>
      <c r="M58" s="23">
        <f t="shared" si="37"/>
        <v>0</v>
      </c>
      <c r="N58" s="14">
        <v>0</v>
      </c>
    </row>
    <row r="59" spans="2:14" x14ac:dyDescent="0.25">
      <c r="B59" s="2"/>
      <c r="C59" s="2"/>
      <c r="D59" s="2" t="s">
        <v>60</v>
      </c>
      <c r="E59" s="2"/>
      <c r="F59" s="2"/>
      <c r="G59" s="23">
        <v>1917.3567880000001</v>
      </c>
      <c r="H59" s="23">
        <v>1032.6043820616021</v>
      </c>
      <c r="I59" s="23">
        <f t="shared" si="34"/>
        <v>884.75240593839794</v>
      </c>
      <c r="J59" s="14">
        <f t="shared" si="35"/>
        <v>0.8568164355181056</v>
      </c>
      <c r="K59" s="14"/>
      <c r="L59" s="23">
        <v>919.66774199999998</v>
      </c>
      <c r="M59" s="23">
        <f t="shared" si="37"/>
        <v>997.68904600000008</v>
      </c>
      <c r="N59" s="14">
        <f t="shared" ref="N59:N63" si="39">M59/ABS(L59)</f>
        <v>1.0848364038846543</v>
      </c>
    </row>
    <row r="60" spans="2:14" x14ac:dyDescent="0.25">
      <c r="B60" s="2"/>
      <c r="C60" s="2"/>
      <c r="D60" s="2" t="s">
        <v>28</v>
      </c>
      <c r="E60" s="2"/>
      <c r="F60" s="2"/>
      <c r="G60" s="23">
        <v>13558.700043000001</v>
      </c>
      <c r="H60" s="23">
        <v>12900.143966047446</v>
      </c>
      <c r="I60" s="23">
        <f t="shared" si="34"/>
        <v>658.55607695255458</v>
      </c>
      <c r="J60" s="14">
        <f t="shared" si="35"/>
        <v>5.1050288949165391E-2</v>
      </c>
      <c r="K60" s="14"/>
      <c r="L60" s="23">
        <v>11574.09633</v>
      </c>
      <c r="M60" s="23">
        <f t="shared" si="37"/>
        <v>1984.6037130000004</v>
      </c>
      <c r="N60" s="14">
        <f t="shared" si="39"/>
        <v>0.17146943108257337</v>
      </c>
    </row>
    <row r="61" spans="2:14" x14ac:dyDescent="0.25">
      <c r="B61" s="2"/>
      <c r="C61" s="2"/>
      <c r="D61" s="2" t="s">
        <v>61</v>
      </c>
      <c r="E61" s="2"/>
      <c r="F61" s="2"/>
      <c r="G61" s="23">
        <v>164.61034900000001</v>
      </c>
      <c r="H61" s="23">
        <v>139.99499894417272</v>
      </c>
      <c r="I61" s="23">
        <f t="shared" si="34"/>
        <v>24.615350055827292</v>
      </c>
      <c r="J61" s="14">
        <f t="shared" si="35"/>
        <v>0.1758302099465954</v>
      </c>
      <c r="K61" s="14"/>
      <c r="L61" s="23">
        <v>127.5</v>
      </c>
      <c r="M61" s="23">
        <f t="shared" si="37"/>
        <v>37.110349000000014</v>
      </c>
      <c r="N61" s="14">
        <f t="shared" si="39"/>
        <v>0.29106156078431383</v>
      </c>
    </row>
    <row r="62" spans="2:14" x14ac:dyDescent="0.25">
      <c r="B62" s="2"/>
      <c r="C62" s="2"/>
      <c r="D62" s="2" t="s">
        <v>62</v>
      </c>
      <c r="E62" s="2"/>
      <c r="F62" s="2"/>
      <c r="G62" s="23">
        <v>602.99381200000005</v>
      </c>
      <c r="H62" s="23">
        <v>399.06121203325131</v>
      </c>
      <c r="I62" s="23">
        <f t="shared" si="34"/>
        <v>203.93259996674874</v>
      </c>
      <c r="J62" s="14">
        <f t="shared" si="35"/>
        <v>0.51103087400475367</v>
      </c>
      <c r="K62" s="14"/>
      <c r="L62" s="23">
        <v>373.93090999999998</v>
      </c>
      <c r="M62" s="23">
        <f t="shared" si="37"/>
        <v>229.06290200000007</v>
      </c>
      <c r="N62" s="14">
        <f t="shared" si="39"/>
        <v>0.61258081606572745</v>
      </c>
    </row>
    <row r="63" spans="2:14" x14ac:dyDescent="0.25">
      <c r="B63" s="2"/>
      <c r="C63" s="2"/>
      <c r="D63" s="2" t="s">
        <v>63</v>
      </c>
      <c r="E63" s="2"/>
      <c r="F63" s="2"/>
      <c r="G63" s="23">
        <v>3111.7059790000003</v>
      </c>
      <c r="H63" s="23">
        <v>2793.9169304200582</v>
      </c>
      <c r="I63" s="23">
        <f t="shared" si="34"/>
        <v>317.78904857994212</v>
      </c>
      <c r="J63" s="14">
        <f t="shared" si="35"/>
        <v>0.11374319870425187</v>
      </c>
      <c r="K63" s="14"/>
      <c r="L63" s="23">
        <v>2717.9018339999998</v>
      </c>
      <c r="M63" s="23">
        <f t="shared" si="37"/>
        <v>393.80414500000052</v>
      </c>
      <c r="N63" s="14">
        <f t="shared" si="39"/>
        <v>0.14489270365605139</v>
      </c>
    </row>
    <row r="64" spans="2:14" x14ac:dyDescent="0.25">
      <c r="B64" s="2"/>
      <c r="C64" s="2"/>
      <c r="D64" s="2"/>
      <c r="E64" s="2"/>
      <c r="F64" s="2"/>
      <c r="G64" s="23"/>
      <c r="H64" s="23"/>
      <c r="I64" s="23"/>
      <c r="J64" s="14"/>
      <c r="K64" s="14"/>
      <c r="L64" s="23"/>
      <c r="M64" s="23"/>
      <c r="N64" s="14"/>
    </row>
    <row r="65" spans="2:14" x14ac:dyDescent="0.25">
      <c r="B65" s="2"/>
      <c r="C65" s="2" t="s">
        <v>55</v>
      </c>
      <c r="D65" s="2"/>
      <c r="E65" s="2"/>
      <c r="F65" s="2"/>
      <c r="G65" s="23">
        <f t="shared" ref="G65:H65" si="40">SUM(G66:G78)</f>
        <v>22687.866880129997</v>
      </c>
      <c r="H65" s="23">
        <f t="shared" si="40"/>
        <v>23127.656930133227</v>
      </c>
      <c r="I65" s="23">
        <f t="shared" ref="I65:I78" si="41">G65-H65</f>
        <v>-439.79005000323014</v>
      </c>
      <c r="J65" s="14">
        <f t="shared" si="35"/>
        <v>-1.9015763305889576E-2</v>
      </c>
      <c r="K65" s="14"/>
      <c r="L65" s="23">
        <f t="shared" ref="L65:M65" si="42">SUM(L66:L78)</f>
        <v>21312.800943690003</v>
      </c>
      <c r="M65" s="23">
        <f t="shared" ref="M65:M78" si="43">G65-L65</f>
        <v>1375.0659364399944</v>
      </c>
      <c r="N65" s="14">
        <f t="shared" ref="N65:N66" si="44">M65/ABS(L65)</f>
        <v>6.4518311791726499E-2</v>
      </c>
    </row>
    <row r="66" spans="2:14" x14ac:dyDescent="0.25">
      <c r="B66" s="2"/>
      <c r="C66" s="2"/>
      <c r="D66" s="4" t="s">
        <v>41</v>
      </c>
      <c r="E66" s="2"/>
      <c r="F66" s="2"/>
      <c r="G66" s="31">
        <v>6.0668759999999997</v>
      </c>
      <c r="H66" s="31">
        <v>0</v>
      </c>
      <c r="I66" s="31">
        <f t="shared" si="41"/>
        <v>6.0668759999999997</v>
      </c>
      <c r="J66" s="14" t="s">
        <v>47</v>
      </c>
      <c r="K66" s="14"/>
      <c r="L66" s="31">
        <v>9.0523539999999993</v>
      </c>
      <c r="M66" s="23">
        <f t="shared" si="43"/>
        <v>-2.9854779999999996</v>
      </c>
      <c r="N66" s="14">
        <f t="shared" si="44"/>
        <v>-0.32980128704644118</v>
      </c>
    </row>
    <row r="67" spans="2:14" x14ac:dyDescent="0.25">
      <c r="B67" s="2"/>
      <c r="C67" s="2"/>
      <c r="D67" s="2" t="s">
        <v>64</v>
      </c>
      <c r="E67" s="2"/>
      <c r="F67" s="2"/>
      <c r="G67" s="31">
        <v>953.83047599999998</v>
      </c>
      <c r="H67" s="31">
        <v>2043.738148280835</v>
      </c>
      <c r="I67" s="31">
        <f t="shared" si="41"/>
        <v>-1089.907672280835</v>
      </c>
      <c r="J67" s="14">
        <f t="shared" si="35"/>
        <v>-0.53329125025025859</v>
      </c>
      <c r="K67" s="14"/>
      <c r="L67" s="31">
        <v>2012.138813</v>
      </c>
      <c r="M67" s="23">
        <f t="shared" si="43"/>
        <v>-1058.3083369999999</v>
      </c>
      <c r="N67" s="14">
        <f t="shared" ref="N67:N71" si="45">M67/ABS(L67)</f>
        <v>-0.52596189197410004</v>
      </c>
    </row>
    <row r="68" spans="2:14" x14ac:dyDescent="0.25">
      <c r="B68" s="2"/>
      <c r="D68" s="2" t="s">
        <v>21</v>
      </c>
      <c r="E68" s="2"/>
      <c r="F68" s="2"/>
      <c r="G68" s="31">
        <v>214.532588</v>
      </c>
      <c r="H68" s="31">
        <v>199.70891334814064</v>
      </c>
      <c r="I68" s="31">
        <f t="shared" si="41"/>
        <v>14.823674651859363</v>
      </c>
      <c r="J68" s="14">
        <f t="shared" si="35"/>
        <v>7.4226404837615514E-2</v>
      </c>
      <c r="K68" s="14"/>
      <c r="L68" s="31">
        <v>181.884142</v>
      </c>
      <c r="M68" s="23">
        <f t="shared" si="43"/>
        <v>32.648446000000007</v>
      </c>
      <c r="N68" s="14">
        <f t="shared" si="45"/>
        <v>0.17950133332679441</v>
      </c>
    </row>
    <row r="69" spans="2:14" x14ac:dyDescent="0.25">
      <c r="B69" s="2"/>
      <c r="C69" s="2"/>
      <c r="D69" s="2" t="s">
        <v>65</v>
      </c>
      <c r="E69" s="2"/>
      <c r="F69" s="2"/>
      <c r="G69" s="31">
        <v>458.73587099999997</v>
      </c>
      <c r="H69" s="31">
        <v>369.55029558286463</v>
      </c>
      <c r="I69" s="31">
        <f t="shared" si="41"/>
        <v>89.18557541713534</v>
      </c>
      <c r="J69" s="14">
        <f t="shared" si="35"/>
        <v>0.2413354189758378</v>
      </c>
      <c r="K69" s="14"/>
      <c r="L69" s="31">
        <v>363.01603699999998</v>
      </c>
      <c r="M69" s="23">
        <f t="shared" si="43"/>
        <v>95.719833999999992</v>
      </c>
      <c r="N69" s="14">
        <f t="shared" si="45"/>
        <v>0.26367935364794914</v>
      </c>
    </row>
    <row r="70" spans="2:14" x14ac:dyDescent="0.25">
      <c r="B70" s="2"/>
      <c r="C70" s="2"/>
      <c r="D70" s="2" t="s">
        <v>66</v>
      </c>
      <c r="E70" s="2"/>
      <c r="F70" s="2"/>
      <c r="G70" s="31">
        <v>683.89695187000007</v>
      </c>
      <c r="H70" s="31">
        <v>144.49048147186826</v>
      </c>
      <c r="I70" s="31">
        <f t="shared" si="41"/>
        <v>539.40647039813177</v>
      </c>
      <c r="J70" s="14">
        <f t="shared" si="35"/>
        <v>3.7331626616743754</v>
      </c>
      <c r="K70" s="14"/>
      <c r="L70" s="31">
        <v>165.61256668999999</v>
      </c>
      <c r="M70" s="23">
        <f t="shared" si="43"/>
        <v>518.28438518000007</v>
      </c>
      <c r="N70" s="14">
        <f t="shared" si="45"/>
        <v>3.1294991409084605</v>
      </c>
    </row>
    <row r="71" spans="2:14" x14ac:dyDescent="0.25">
      <c r="B71" s="2"/>
      <c r="C71" s="2"/>
      <c r="D71" s="2" t="s">
        <v>45</v>
      </c>
      <c r="E71" s="2"/>
      <c r="F71" s="2"/>
      <c r="G71" s="31">
        <v>0.90754999999999997</v>
      </c>
      <c r="H71" s="31">
        <v>1.9417208982792724</v>
      </c>
      <c r="I71" s="31">
        <f t="shared" si="41"/>
        <v>-1.0341708982792723</v>
      </c>
      <c r="J71" s="14">
        <f t="shared" si="35"/>
        <v>-0.53260532921891146</v>
      </c>
      <c r="K71" s="14"/>
      <c r="L71" s="31">
        <v>2.2003590000000002</v>
      </c>
      <c r="M71" s="23">
        <f t="shared" si="43"/>
        <v>-1.2928090000000001</v>
      </c>
      <c r="N71" s="14">
        <f t="shared" si="45"/>
        <v>-0.58754457795296133</v>
      </c>
    </row>
    <row r="72" spans="2:14" x14ac:dyDescent="0.25">
      <c r="B72" s="2"/>
      <c r="C72" s="2"/>
      <c r="D72" s="2" t="s">
        <v>67</v>
      </c>
      <c r="E72" s="2"/>
      <c r="F72" s="2"/>
      <c r="G72" s="31">
        <v>770.12268800000004</v>
      </c>
      <c r="H72" s="31">
        <v>702.40227411483852</v>
      </c>
      <c r="I72" s="31">
        <f t="shared" si="41"/>
        <v>67.72041388516152</v>
      </c>
      <c r="J72" s="14">
        <f t="shared" si="35"/>
        <v>9.6412577778883499E-2</v>
      </c>
      <c r="K72" s="14"/>
      <c r="L72" s="31">
        <v>639.710599</v>
      </c>
      <c r="M72" s="23">
        <f t="shared" si="43"/>
        <v>130.41208900000004</v>
      </c>
      <c r="N72" s="14">
        <f t="shared" ref="N72:N78" si="46">M72/ABS(L72)</f>
        <v>0.20386107280989421</v>
      </c>
    </row>
    <row r="73" spans="2:14" x14ac:dyDescent="0.25">
      <c r="B73" s="2"/>
      <c r="C73" s="2"/>
      <c r="D73" s="2" t="s">
        <v>54</v>
      </c>
      <c r="E73" s="2"/>
      <c r="F73" s="2"/>
      <c r="G73" s="31">
        <v>309.82206300000001</v>
      </c>
      <c r="H73" s="31">
        <v>334.64534550938976</v>
      </c>
      <c r="I73" s="31">
        <f t="shared" si="41"/>
        <v>-24.823282509389742</v>
      </c>
      <c r="J73" s="14">
        <f t="shared" si="35"/>
        <v>-7.4177880680229666E-2</v>
      </c>
      <c r="K73" s="14"/>
      <c r="L73" s="31">
        <v>305.29061799999999</v>
      </c>
      <c r="M73" s="23">
        <f t="shared" si="43"/>
        <v>4.5314450000000193</v>
      </c>
      <c r="N73" s="14">
        <f t="shared" si="46"/>
        <v>1.4843053578541413E-2</v>
      </c>
    </row>
    <row r="74" spans="2:14" x14ac:dyDescent="0.25">
      <c r="B74" s="2"/>
      <c r="C74" s="2"/>
      <c r="D74" s="2" t="s">
        <v>68</v>
      </c>
      <c r="E74" s="2"/>
      <c r="F74" s="2"/>
      <c r="G74" s="31">
        <v>4490.9451452600006</v>
      </c>
      <c r="H74" s="31">
        <v>4229.6275895282452</v>
      </c>
      <c r="I74" s="31">
        <f t="shared" si="41"/>
        <v>261.31755573175542</v>
      </c>
      <c r="J74" s="14">
        <f t="shared" si="35"/>
        <v>6.1782639298724094E-2</v>
      </c>
      <c r="K74" s="14"/>
      <c r="L74" s="31">
        <v>3838.2411550000002</v>
      </c>
      <c r="M74" s="23">
        <f t="shared" si="43"/>
        <v>652.70399026000041</v>
      </c>
      <c r="N74" s="14">
        <f t="shared" si="46"/>
        <v>0.17005288722146494</v>
      </c>
    </row>
    <row r="75" spans="2:14" x14ac:dyDescent="0.25">
      <c r="B75" s="2"/>
      <c r="C75" s="2"/>
      <c r="D75" s="2" t="s">
        <v>40</v>
      </c>
      <c r="E75" s="2"/>
      <c r="F75" s="2"/>
      <c r="G75" s="31">
        <v>230.153086</v>
      </c>
      <c r="H75" s="31">
        <v>259.95953355052393</v>
      </c>
      <c r="I75" s="31">
        <f t="shared" si="41"/>
        <v>-29.806447550523927</v>
      </c>
      <c r="J75" s="14">
        <f t="shared" si="35"/>
        <v>-0.11465802828397118</v>
      </c>
      <c r="K75" s="14"/>
      <c r="L75" s="31">
        <v>255.363</v>
      </c>
      <c r="M75" s="23">
        <f t="shared" si="43"/>
        <v>-25.209913999999998</v>
      </c>
      <c r="N75" s="14">
        <f t="shared" si="46"/>
        <v>-9.8721874351413469E-2</v>
      </c>
    </row>
    <row r="76" spans="2:14" x14ac:dyDescent="0.25">
      <c r="B76" s="2"/>
      <c r="C76" s="2"/>
      <c r="D76" s="2" t="s">
        <v>58</v>
      </c>
      <c r="E76" s="2"/>
      <c r="F76" s="2"/>
      <c r="G76" s="31">
        <v>206.31744900000001</v>
      </c>
      <c r="H76" s="31">
        <v>303.00571380015225</v>
      </c>
      <c r="I76" s="31">
        <f t="shared" si="41"/>
        <v>-96.68826480015224</v>
      </c>
      <c r="J76" s="14">
        <f t="shared" si="35"/>
        <v>-0.31909716680763023</v>
      </c>
      <c r="K76" s="14"/>
      <c r="L76" s="31">
        <v>277.84099400000002</v>
      </c>
      <c r="M76" s="23">
        <f t="shared" si="43"/>
        <v>-71.523545000000013</v>
      </c>
      <c r="N76" s="14">
        <f t="shared" si="46"/>
        <v>-0.25742617736243778</v>
      </c>
    </row>
    <row r="77" spans="2:14" x14ac:dyDescent="0.25">
      <c r="B77" s="2"/>
      <c r="C77" s="2"/>
      <c r="D77" s="2" t="s">
        <v>29</v>
      </c>
      <c r="E77" s="2"/>
      <c r="F77" s="2"/>
      <c r="G77" s="31">
        <v>13737.345339</v>
      </c>
      <c r="H77" s="31">
        <v>13882.41630013039</v>
      </c>
      <c r="I77" s="31">
        <f t="shared" si="41"/>
        <v>-145.07096113039006</v>
      </c>
      <c r="J77" s="14">
        <f t="shared" si="35"/>
        <v>-1.0449979167461466E-2</v>
      </c>
      <c r="K77" s="14"/>
      <c r="L77" s="31">
        <v>12664.842377000001</v>
      </c>
      <c r="M77" s="23">
        <f t="shared" si="43"/>
        <v>1072.5029619999987</v>
      </c>
      <c r="N77" s="14">
        <f t="shared" si="46"/>
        <v>8.4683482831789419E-2</v>
      </c>
    </row>
    <row r="78" spans="2:14" x14ac:dyDescent="0.25">
      <c r="B78" s="2"/>
      <c r="C78" s="2"/>
      <c r="D78" s="2" t="s">
        <v>30</v>
      </c>
      <c r="E78" s="2"/>
      <c r="F78" s="2"/>
      <c r="G78" s="31">
        <v>625.19079699999998</v>
      </c>
      <c r="H78" s="31">
        <v>656.17061391769971</v>
      </c>
      <c r="I78" s="31">
        <f t="shared" si="41"/>
        <v>-30.979816917699736</v>
      </c>
      <c r="J78" s="14">
        <f t="shared" si="35"/>
        <v>-4.7213051393345973E-2</v>
      </c>
      <c r="K78" s="14"/>
      <c r="L78" s="31">
        <v>597.60792900000001</v>
      </c>
      <c r="M78" s="23">
        <f t="shared" si="43"/>
        <v>27.582867999999962</v>
      </c>
      <c r="N78" s="14">
        <f t="shared" si="46"/>
        <v>4.6155458556507808E-2</v>
      </c>
    </row>
    <row r="79" spans="2:14" x14ac:dyDescent="0.25">
      <c r="B79" s="2"/>
      <c r="C79" s="2"/>
      <c r="D79" s="2"/>
      <c r="E79" s="2"/>
      <c r="F79" s="2"/>
      <c r="G79" s="27"/>
      <c r="H79" s="27"/>
      <c r="I79" s="27"/>
      <c r="J79" s="14"/>
      <c r="K79" s="14"/>
      <c r="L79" s="27"/>
      <c r="M79" s="27"/>
      <c r="N79" s="14"/>
    </row>
    <row r="80" spans="2:14" x14ac:dyDescent="0.25">
      <c r="B80" s="2"/>
      <c r="C80" s="2" t="s">
        <v>22</v>
      </c>
      <c r="D80" s="2"/>
      <c r="E80" s="2"/>
      <c r="F80" s="2"/>
      <c r="G80" s="23">
        <f>SUM(G81:G86)</f>
        <v>23379.753061129999</v>
      </c>
      <c r="H80" s="23">
        <f>SUM(H81:H86)</f>
        <v>21526.603943093916</v>
      </c>
      <c r="I80" s="23">
        <f t="shared" ref="I80:I86" si="47">G80-H80</f>
        <v>1853.1491180360827</v>
      </c>
      <c r="J80" s="14">
        <f t="shared" si="35"/>
        <v>8.6086459477534211E-2</v>
      </c>
      <c r="K80" s="14"/>
      <c r="L80" s="23">
        <f>SUM(L81:L86)</f>
        <v>20677.120100119999</v>
      </c>
      <c r="M80" s="23">
        <f t="shared" ref="M80:M86" si="48">G80-L80</f>
        <v>2702.6329610100001</v>
      </c>
      <c r="N80" s="14">
        <f t="shared" ref="N80:N86" si="49">M80/ABS(L80)</f>
        <v>0.13070644983071483</v>
      </c>
    </row>
    <row r="81" spans="1:14" x14ac:dyDescent="0.25">
      <c r="B81" s="2"/>
      <c r="C81" s="2"/>
      <c r="D81" s="2" t="s">
        <v>31</v>
      </c>
      <c r="E81" s="2"/>
      <c r="F81" s="2"/>
      <c r="G81" s="31">
        <v>5312.6153281300003</v>
      </c>
      <c r="H81" s="31">
        <v>4594.5352554378842</v>
      </c>
      <c r="I81" s="31">
        <f t="shared" si="47"/>
        <v>718.08007269211612</v>
      </c>
      <c r="J81" s="14">
        <f t="shared" si="35"/>
        <v>0.15629003430591354</v>
      </c>
      <c r="K81" s="14"/>
      <c r="L81" s="31">
        <v>4411.9256426000002</v>
      </c>
      <c r="M81" s="23">
        <f t="shared" si="48"/>
        <v>900.68968553000013</v>
      </c>
      <c r="N81" s="14">
        <f t="shared" si="49"/>
        <v>0.20414888157525996</v>
      </c>
    </row>
    <row r="82" spans="1:14" x14ac:dyDescent="0.25">
      <c r="B82" s="2"/>
      <c r="C82" s="2"/>
      <c r="D82" s="2" t="s">
        <v>32</v>
      </c>
      <c r="E82" s="2"/>
      <c r="F82" s="2"/>
      <c r="G82" s="31">
        <v>396.21751203999997</v>
      </c>
      <c r="H82" s="31">
        <v>287.68416263482675</v>
      </c>
      <c r="I82" s="31">
        <f t="shared" si="47"/>
        <v>108.53334940517323</v>
      </c>
      <c r="J82" s="14">
        <f t="shared" si="35"/>
        <v>0.37726563885597186</v>
      </c>
      <c r="K82" s="14"/>
      <c r="L82" s="31">
        <v>276.24965892</v>
      </c>
      <c r="M82" s="23">
        <f t="shared" si="48"/>
        <v>119.96785311999997</v>
      </c>
      <c r="N82" s="14">
        <f t="shared" si="49"/>
        <v>0.43427330766313033</v>
      </c>
    </row>
    <row r="83" spans="1:14" x14ac:dyDescent="0.25">
      <c r="B83" s="2"/>
      <c r="C83" s="2"/>
      <c r="D83" s="2" t="s">
        <v>33</v>
      </c>
      <c r="E83" s="2"/>
      <c r="F83" s="2"/>
      <c r="G83" s="31">
        <v>2725.9036637200002</v>
      </c>
      <c r="H83" s="31">
        <v>1600.3886776652425</v>
      </c>
      <c r="I83" s="31">
        <f t="shared" si="47"/>
        <v>1125.5149860547576</v>
      </c>
      <c r="J83" s="14">
        <f t="shared" si="35"/>
        <v>0.70327602398233446</v>
      </c>
      <c r="K83" s="14"/>
      <c r="L83" s="31">
        <v>1441.79</v>
      </c>
      <c r="M83" s="23">
        <f t="shared" si="48"/>
        <v>1284.1136637200002</v>
      </c>
      <c r="N83" s="14">
        <f t="shared" si="49"/>
        <v>0.89063848668668821</v>
      </c>
    </row>
    <row r="84" spans="1:14" x14ac:dyDescent="0.25">
      <c r="B84" s="2"/>
      <c r="C84" s="2"/>
      <c r="D84" s="2" t="s">
        <v>34</v>
      </c>
      <c r="E84" s="2"/>
      <c r="F84" s="2"/>
      <c r="G84" s="31">
        <v>10343.230960270001</v>
      </c>
      <c r="H84" s="31">
        <v>9192.4997634057163</v>
      </c>
      <c r="I84" s="31">
        <f t="shared" si="47"/>
        <v>1150.7311968642844</v>
      </c>
      <c r="J84" s="14">
        <f t="shared" si="35"/>
        <v>0.12518153130068199</v>
      </c>
      <c r="K84" s="14"/>
      <c r="L84" s="31">
        <v>8827.1443003099994</v>
      </c>
      <c r="M84" s="23">
        <f t="shared" si="48"/>
        <v>1516.0866599600013</v>
      </c>
      <c r="N84" s="14">
        <f t="shared" si="49"/>
        <v>0.17175278984696762</v>
      </c>
    </row>
    <row r="85" spans="1:14" x14ac:dyDescent="0.25">
      <c r="B85" s="2"/>
      <c r="C85" s="2"/>
      <c r="D85" s="2" t="s">
        <v>57</v>
      </c>
      <c r="E85" s="2"/>
      <c r="F85" s="2"/>
      <c r="G85" s="31">
        <v>4206.4250399900002</v>
      </c>
      <c r="H85" s="31">
        <v>5405.1287352219979</v>
      </c>
      <c r="I85" s="31">
        <f t="shared" si="47"/>
        <v>-1198.7036952319977</v>
      </c>
      <c r="J85" s="14">
        <f t="shared" si="35"/>
        <v>-0.22177153476859138</v>
      </c>
      <c r="K85" s="14"/>
      <c r="L85" s="31">
        <v>5291.5410556400002</v>
      </c>
      <c r="M85" s="23">
        <f t="shared" si="48"/>
        <v>-1085.11601565</v>
      </c>
      <c r="N85" s="14">
        <f t="shared" si="49"/>
        <v>-0.20506616205754027</v>
      </c>
    </row>
    <row r="86" spans="1:14" x14ac:dyDescent="0.25">
      <c r="B86" s="2"/>
      <c r="C86" s="2"/>
      <c r="D86" s="2" t="s">
        <v>21</v>
      </c>
      <c r="E86" s="2"/>
      <c r="F86" s="2"/>
      <c r="G86" s="31">
        <v>395.36055698000001</v>
      </c>
      <c r="H86" s="31">
        <v>446.36734872824519</v>
      </c>
      <c r="I86" s="31">
        <f t="shared" si="47"/>
        <v>-51.006791748245178</v>
      </c>
      <c r="J86" s="14">
        <f t="shared" si="35"/>
        <v>-0.1142708844936121</v>
      </c>
      <c r="K86" s="14"/>
      <c r="L86" s="31">
        <v>428.46944265000002</v>
      </c>
      <c r="M86" s="23">
        <f t="shared" si="48"/>
        <v>-33.108885670000006</v>
      </c>
      <c r="N86" s="14">
        <f t="shared" si="49"/>
        <v>-7.727245486919207E-2</v>
      </c>
    </row>
    <row r="87" spans="1:14" x14ac:dyDescent="0.25">
      <c r="B87" s="2"/>
      <c r="C87" s="2"/>
      <c r="D87" s="2"/>
      <c r="E87" s="2"/>
      <c r="F87" s="2"/>
      <c r="G87" s="24"/>
      <c r="H87" s="24"/>
      <c r="I87" s="24"/>
      <c r="J87" s="14"/>
      <c r="K87" s="14"/>
      <c r="L87" s="24"/>
      <c r="M87" s="24"/>
      <c r="N87" s="14"/>
    </row>
    <row r="88" spans="1:14" s="5" customFormat="1" x14ac:dyDescent="0.25">
      <c r="B88" s="5" t="s">
        <v>10</v>
      </c>
      <c r="C88" s="6"/>
      <c r="D88" s="6"/>
      <c r="E88" s="6"/>
      <c r="F88" s="6"/>
      <c r="G88" s="25">
        <v>2403.8771321200002</v>
      </c>
      <c r="H88" s="25">
        <v>3179.2030005580668</v>
      </c>
      <c r="I88" s="25">
        <f>G88-H88</f>
        <v>-775.32586843806666</v>
      </c>
      <c r="J88" s="13">
        <f>I88/ABS(H88)</f>
        <v>-0.2438742880847711</v>
      </c>
      <c r="K88" s="13"/>
      <c r="L88" s="25">
        <v>2426.0072344700002</v>
      </c>
      <c r="M88" s="25">
        <f>G88-L88</f>
        <v>-22.130102350000016</v>
      </c>
      <c r="N88" s="13">
        <f>M88/ABS(L88)</f>
        <v>-9.1220265280184485E-3</v>
      </c>
    </row>
    <row r="89" spans="1:14" s="5" customFormat="1" x14ac:dyDescent="0.25">
      <c r="B89" s="6"/>
      <c r="C89" s="6"/>
      <c r="D89" s="6"/>
      <c r="E89" s="6"/>
      <c r="F89" s="6"/>
      <c r="G89" s="25"/>
      <c r="H89" s="25"/>
      <c r="I89" s="25"/>
      <c r="J89" s="13"/>
      <c r="K89" s="13"/>
      <c r="L89" s="25"/>
      <c r="M89" s="25"/>
      <c r="N89" s="13"/>
    </row>
    <row r="90" spans="1:14" s="5" customFormat="1" x14ac:dyDescent="0.25">
      <c r="B90" s="5" t="s">
        <v>11</v>
      </c>
      <c r="C90" s="6"/>
      <c r="D90" s="6"/>
      <c r="E90" s="6"/>
      <c r="F90" s="6"/>
      <c r="G90" s="28">
        <v>0</v>
      </c>
      <c r="H90" s="28">
        <v>0</v>
      </c>
      <c r="I90" s="28">
        <f>G90-H90</f>
        <v>0</v>
      </c>
      <c r="J90" s="13">
        <v>0</v>
      </c>
      <c r="K90" s="13"/>
      <c r="L90" s="28">
        <v>0</v>
      </c>
      <c r="M90" s="25">
        <f>G90-L90</f>
        <v>0</v>
      </c>
      <c r="N90" s="13">
        <v>0</v>
      </c>
    </row>
    <row r="91" spans="1:14" s="5" customFormat="1" x14ac:dyDescent="0.25">
      <c r="B91" s="6"/>
      <c r="C91" s="6"/>
      <c r="D91" s="6"/>
      <c r="E91" s="6"/>
      <c r="F91" s="6"/>
      <c r="G91" s="25"/>
      <c r="H91" s="25"/>
      <c r="I91" s="25"/>
      <c r="J91" s="13"/>
      <c r="K91" s="13"/>
      <c r="L91" s="25"/>
      <c r="M91" s="25"/>
      <c r="N91" s="13"/>
    </row>
    <row r="92" spans="1:14" s="5" customFormat="1" x14ac:dyDescent="0.25">
      <c r="B92" s="5" t="s">
        <v>12</v>
      </c>
      <c r="C92" s="6"/>
      <c r="D92" s="6"/>
      <c r="E92" s="6"/>
      <c r="F92" s="6"/>
      <c r="G92" s="25">
        <v>0</v>
      </c>
      <c r="H92" s="25">
        <v>0</v>
      </c>
      <c r="I92" s="25">
        <f>G92-H92</f>
        <v>0</v>
      </c>
      <c r="J92" s="13">
        <v>0</v>
      </c>
      <c r="K92" s="13"/>
      <c r="L92" s="25">
        <v>0</v>
      </c>
      <c r="M92" s="25">
        <f>G92-L92</f>
        <v>0</v>
      </c>
      <c r="N92" s="13">
        <v>0</v>
      </c>
    </row>
    <row r="93" spans="1:14" s="5" customFormat="1" x14ac:dyDescent="0.25">
      <c r="B93" s="6"/>
      <c r="C93" s="6"/>
      <c r="D93" s="6"/>
      <c r="E93" s="6"/>
      <c r="F93" s="6"/>
      <c r="G93" s="25"/>
      <c r="H93" s="25"/>
      <c r="I93" s="25"/>
      <c r="J93" s="13"/>
      <c r="K93" s="13"/>
      <c r="L93" s="25"/>
      <c r="M93" s="25"/>
      <c r="N93" s="13"/>
    </row>
    <row r="94" spans="1:14" s="5" customFormat="1" x14ac:dyDescent="0.25">
      <c r="A94" s="37"/>
      <c r="B94" s="37" t="s">
        <v>13</v>
      </c>
      <c r="C94" s="38"/>
      <c r="D94" s="38"/>
      <c r="E94" s="38"/>
      <c r="F94" s="38"/>
      <c r="G94" s="39">
        <v>703.98744506790001</v>
      </c>
      <c r="H94" s="39">
        <v>85.217678784268045</v>
      </c>
      <c r="I94" s="39">
        <f>G94-H94</f>
        <v>618.76976628363195</v>
      </c>
      <c r="J94" s="40">
        <f>I94/ABS(H94)</f>
        <v>7.2610492929533121</v>
      </c>
      <c r="K94" s="40"/>
      <c r="L94" s="39">
        <v>138.47427162620002</v>
      </c>
      <c r="M94" s="39">
        <f>G94-L94</f>
        <v>565.51317344170002</v>
      </c>
      <c r="N94" s="40">
        <f>M94/ABS(L94)</f>
        <v>4.0838862468853172</v>
      </c>
    </row>
    <row r="95" spans="1:14" s="5" customFormat="1" ht="16.5" thickBot="1" x14ac:dyDescent="0.3">
      <c r="A95" s="41"/>
      <c r="B95" s="41"/>
      <c r="C95" s="41"/>
      <c r="D95" s="41"/>
      <c r="E95" s="41"/>
      <c r="F95" s="41"/>
      <c r="G95" s="42"/>
      <c r="H95" s="42"/>
      <c r="I95" s="42"/>
      <c r="J95" s="43"/>
      <c r="K95" s="43"/>
      <c r="L95" s="42"/>
      <c r="M95" s="42"/>
      <c r="N95" s="43"/>
    </row>
    <row r="96" spans="1:14" s="5" customFormat="1" x14ac:dyDescent="0.25">
      <c r="A96" s="37"/>
      <c r="B96" s="37"/>
      <c r="C96" s="37"/>
      <c r="D96" s="37"/>
      <c r="E96" s="37"/>
      <c r="F96" s="37"/>
      <c r="G96" s="44"/>
      <c r="H96" s="44"/>
      <c r="I96" s="44"/>
      <c r="J96" s="45"/>
      <c r="K96" s="45"/>
      <c r="L96" s="44"/>
      <c r="M96" s="44"/>
      <c r="N96" s="45"/>
    </row>
    <row r="97" spans="1:14" s="5" customFormat="1" x14ac:dyDescent="0.25">
      <c r="A97" s="5" t="s">
        <v>42</v>
      </c>
      <c r="G97" s="29"/>
      <c r="H97" s="29"/>
      <c r="I97" s="29"/>
      <c r="J97" s="15"/>
      <c r="K97" s="15"/>
      <c r="L97" s="29"/>
      <c r="M97" s="29"/>
      <c r="N97" s="15"/>
    </row>
    <row r="98" spans="1:14" x14ac:dyDescent="0.25">
      <c r="A98" s="33" t="s">
        <v>52</v>
      </c>
      <c r="J98" s="16"/>
      <c r="K98" s="16"/>
      <c r="N98" s="1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2020-02-03T17:24:27Z</cp:lastPrinted>
  <dcterms:created xsi:type="dcterms:W3CDTF">2012-05-30T22:15:58Z</dcterms:created>
  <dcterms:modified xsi:type="dcterms:W3CDTF">2024-05-31T18:41:31Z</dcterms:modified>
</cp:coreProperties>
</file>